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190" activeTab="0"/>
  </bookViews>
  <sheets>
    <sheet name="KBC" sheetId="1" r:id="rId1"/>
  </sheets>
  <definedNames/>
  <calcPr fullCalcOnLoad="1"/>
</workbook>
</file>

<file path=xl/comments1.xml><?xml version="1.0" encoding="utf-8"?>
<comments xmlns="http://schemas.openxmlformats.org/spreadsheetml/2006/main">
  <authors>
    <author>pnath</author>
  </authors>
  <commentList>
    <comment ref="H8" authorId="0">
      <text>
        <r>
          <rPr>
            <b/>
            <sz val="8"/>
            <rFont val="Tahoma"/>
            <family val="0"/>
          </rPr>
          <t>pnath:</t>
        </r>
        <r>
          <rPr>
            <sz val="8"/>
            <rFont val="Tahoma"/>
            <family val="0"/>
          </rPr>
          <t xml:space="preserve">
per CLG 04.07.12
</t>
        </r>
      </text>
    </comment>
    <comment ref="H9" authorId="0">
      <text>
        <r>
          <rPr>
            <b/>
            <sz val="8"/>
            <rFont val="Tahoma"/>
            <family val="0"/>
          </rPr>
          <t>pnath:</t>
        </r>
        <r>
          <rPr>
            <sz val="8"/>
            <rFont val="Tahoma"/>
            <family val="0"/>
          </rPr>
          <t xml:space="preserve">
per CLG 04.07.12
</t>
        </r>
      </text>
    </comment>
    <comment ref="H10" authorId="0">
      <text>
        <r>
          <rPr>
            <b/>
            <sz val="8"/>
            <rFont val="Tahoma"/>
            <family val="0"/>
          </rPr>
          <t>pnath:</t>
        </r>
        <r>
          <rPr>
            <sz val="8"/>
            <rFont val="Tahoma"/>
            <family val="0"/>
          </rPr>
          <t xml:space="preserve">
per CLG 04.07.12
</t>
        </r>
      </text>
    </comment>
  </commentList>
</comments>
</file>

<file path=xl/sharedStrings.xml><?xml version="1.0" encoding="utf-8"?>
<sst xmlns="http://schemas.openxmlformats.org/spreadsheetml/2006/main" count="29" uniqueCount="29">
  <si>
    <t>Worked Example on one for one replacement</t>
  </si>
  <si>
    <t>Assumptions</t>
  </si>
  <si>
    <t>This is for illustrative purposes only – actual figures will vary within each locality. The example assumes each home sold supports the same level of debt and produces the same receipt.</t>
  </si>
  <si>
    <t>Projected sales in Housing Revenue Account settlement</t>
  </si>
  <si>
    <t>Less</t>
  </si>
  <si>
    <t>Less assumed debt</t>
  </si>
  <si>
    <r>
      <t>Total Receipts</t>
    </r>
    <r>
      <rPr>
        <sz val="12"/>
        <rFont val="Arial"/>
        <family val="0"/>
      </rPr>
      <t>:</t>
    </r>
  </si>
  <si>
    <t>Total</t>
  </si>
  <si>
    <t>Net Receipts</t>
  </si>
  <si>
    <t>(1 - 2)</t>
  </si>
  <si>
    <t>Government Assumed Income</t>
  </si>
  <si>
    <t>Local Authority Assumed Income</t>
  </si>
  <si>
    <t>Buy Back (receipts the Council can retain from net receipts</t>
  </si>
  <si>
    <t xml:space="preserve">to finance upto 50% of the cost of repurchasing a former </t>
  </si>
  <si>
    <t>Council home)</t>
  </si>
  <si>
    <t>Money Available for replacement homes</t>
  </si>
  <si>
    <t>Costs: Attributable debt on units: x Debt on each home sold</t>
  </si>
  <si>
    <t>Transaction costs: Actual Sales x £1,300</t>
  </si>
  <si>
    <t>Total Affordable Homes</t>
  </si>
  <si>
    <t>Additional Sales Over and above the Self Financing Determination</t>
  </si>
  <si>
    <t>Actual sales in Housing Revenue Account</t>
  </si>
  <si>
    <t>Assumed debt under self-financing per CLG</t>
  </si>
  <si>
    <t>Government assumed income per CLG</t>
  </si>
  <si>
    <t>Local Authority assumed income per CLG</t>
  </si>
  <si>
    <t>Attributable debt on each home sold (formula)</t>
  </si>
  <si>
    <t>Receipt per home sold under new discounts (KBC Average)</t>
  </si>
  <si>
    <t>Transaction costs allowance for each home sold (Fixed Cost per CLG)</t>
  </si>
  <si>
    <t>Ref</t>
  </si>
  <si>
    <t>Housing Association Contribution to Replacement Homes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</si>
</sst>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"/>
  </numFmts>
  <fonts count="1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6" fontId="2" fillId="0" borderId="3" xfId="0" applyNumberFormat="1" applyFont="1" applyBorder="1" applyAlignment="1">
      <alignment/>
    </xf>
    <xf numFmtId="6" fontId="2" fillId="0" borderId="4" xfId="0" applyNumberFormat="1" applyFont="1" applyBorder="1" applyAlignment="1">
      <alignment/>
    </xf>
    <xf numFmtId="6" fontId="1" fillId="0" borderId="3" xfId="0" applyNumberFormat="1" applyFont="1" applyBorder="1" applyAlignment="1">
      <alignment/>
    </xf>
    <xf numFmtId="6" fontId="1" fillId="0" borderId="4" xfId="0" applyNumberFormat="1" applyFont="1" applyBorder="1" applyAlignment="1">
      <alignment/>
    </xf>
    <xf numFmtId="6" fontId="1" fillId="0" borderId="5" xfId="0" applyNumberFormat="1" applyFont="1" applyBorder="1" applyAlignment="1">
      <alignment/>
    </xf>
    <xf numFmtId="6" fontId="1" fillId="0" borderId="6" xfId="0" applyNumberFormat="1" applyFont="1" applyBorder="1" applyAlignment="1">
      <alignment/>
    </xf>
    <xf numFmtId="6" fontId="2" fillId="0" borderId="2" xfId="0" applyNumberFormat="1" applyFont="1" applyBorder="1" applyAlignment="1">
      <alignment/>
    </xf>
    <xf numFmtId="168" fontId="2" fillId="0" borderId="3" xfId="0" applyNumberFormat="1" applyFont="1" applyBorder="1" applyAlignment="1">
      <alignment/>
    </xf>
    <xf numFmtId="168" fontId="2" fillId="0" borderId="4" xfId="0" applyNumberFormat="1" applyFont="1" applyBorder="1" applyAlignment="1">
      <alignment/>
    </xf>
    <xf numFmtId="6" fontId="2" fillId="0" borderId="7" xfId="0" applyNumberFormat="1" applyFont="1" applyBorder="1" applyAlignment="1">
      <alignment/>
    </xf>
    <xf numFmtId="6" fontId="2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2" fillId="0" borderId="9" xfId="0" applyFont="1" applyBorder="1" applyAlignment="1">
      <alignment/>
    </xf>
    <xf numFmtId="6" fontId="2" fillId="0" borderId="9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8" fontId="2" fillId="0" borderId="4" xfId="0" applyNumberFormat="1" applyFont="1" applyBorder="1" applyAlignment="1">
      <alignment/>
    </xf>
    <xf numFmtId="0" fontId="2" fillId="0" borderId="8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6" fontId="1" fillId="0" borderId="2" xfId="0" applyNumberFormat="1" applyFont="1" applyBorder="1" applyAlignment="1">
      <alignment/>
    </xf>
    <xf numFmtId="6" fontId="1" fillId="0" borderId="16" xfId="0" applyNumberFormat="1" applyFont="1" applyBorder="1" applyAlignment="1">
      <alignment/>
    </xf>
    <xf numFmtId="168" fontId="2" fillId="0" borderId="2" xfId="0" applyNumberFormat="1" applyFont="1" applyBorder="1" applyAlignment="1">
      <alignment/>
    </xf>
    <xf numFmtId="6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6" fontId="1" fillId="0" borderId="0" xfId="0" applyNumberFormat="1" applyFont="1" applyFill="1" applyBorder="1" applyAlignment="1">
      <alignment/>
    </xf>
    <xf numFmtId="6" fontId="1" fillId="0" borderId="3" xfId="0" applyNumberFormat="1" applyFont="1" applyFill="1" applyBorder="1" applyAlignment="1">
      <alignment/>
    </xf>
    <xf numFmtId="6" fontId="1" fillId="0" borderId="4" xfId="0" applyNumberFormat="1" applyFont="1" applyFill="1" applyBorder="1" applyAlignment="1">
      <alignment/>
    </xf>
    <xf numFmtId="168" fontId="1" fillId="0" borderId="3" xfId="0" applyNumberFormat="1" applyFont="1" applyFill="1" applyBorder="1" applyAlignment="1">
      <alignment/>
    </xf>
    <xf numFmtId="168" fontId="1" fillId="0" borderId="4" xfId="0" applyNumberFormat="1" applyFont="1" applyFill="1" applyBorder="1" applyAlignment="1">
      <alignment/>
    </xf>
    <xf numFmtId="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6" fontId="1" fillId="0" borderId="7" xfId="0" applyNumberFormat="1" applyFont="1" applyFill="1" applyBorder="1" applyAlignment="1">
      <alignment/>
    </xf>
    <xf numFmtId="6" fontId="1" fillId="0" borderId="8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9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workbookViewId="0" topLeftCell="A1">
      <selection activeCell="D42" sqref="D42"/>
    </sheetView>
  </sheetViews>
  <sheetFormatPr defaultColWidth="9.140625" defaultRowHeight="12.75"/>
  <cols>
    <col min="1" max="6" width="9.140625" style="1" customWidth="1"/>
    <col min="7" max="7" width="16.140625" style="1" customWidth="1"/>
    <col min="8" max="8" width="12.7109375" style="1" bestFit="1" customWidth="1"/>
    <col min="9" max="9" width="7.140625" style="1" customWidth="1"/>
    <col min="10" max="10" width="9.140625" style="1" customWidth="1"/>
    <col min="11" max="14" width="12.7109375" style="1" bestFit="1" customWidth="1"/>
    <col min="15" max="16384" width="9.140625" style="1" customWidth="1"/>
  </cols>
  <sheetData>
    <row r="1" ht="15.75">
      <c r="A1" s="3" t="s">
        <v>0</v>
      </c>
    </row>
    <row r="2" ht="15"/>
    <row r="3" spans="1:14" ht="32.25" customHeight="1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4"/>
      <c r="K3" s="64"/>
      <c r="L3" s="64"/>
      <c r="M3" s="64"/>
      <c r="N3" s="64"/>
    </row>
    <row r="4" ht="15.75" thickBot="1"/>
    <row r="5" spans="1:14" ht="15.75">
      <c r="A5" s="39" t="s">
        <v>1</v>
      </c>
      <c r="B5" s="40"/>
      <c r="C5" s="40"/>
      <c r="D5" s="40"/>
      <c r="E5" s="40"/>
      <c r="F5" s="40"/>
      <c r="G5" s="40"/>
      <c r="H5" s="40"/>
      <c r="I5" s="40"/>
      <c r="J5" s="40"/>
      <c r="K5" s="41"/>
      <c r="L5" s="41"/>
      <c r="M5" s="41"/>
      <c r="N5" s="42"/>
    </row>
    <row r="6" spans="1:14" ht="15">
      <c r="A6" s="21" t="s">
        <v>3</v>
      </c>
      <c r="B6" s="4"/>
      <c r="C6" s="4"/>
      <c r="D6" s="4"/>
      <c r="E6" s="4"/>
      <c r="F6" s="4"/>
      <c r="G6" s="4"/>
      <c r="H6" s="45">
        <v>7</v>
      </c>
      <c r="I6" s="45"/>
      <c r="J6" s="45"/>
      <c r="K6" s="46">
        <f>$H$6</f>
        <v>7</v>
      </c>
      <c r="L6" s="46">
        <f>$H$6</f>
        <v>7</v>
      </c>
      <c r="M6" s="46">
        <f>$H$6</f>
        <v>7</v>
      </c>
      <c r="N6" s="47">
        <f>$H$6</f>
        <v>7</v>
      </c>
    </row>
    <row r="7" spans="1:14" ht="15">
      <c r="A7" s="21" t="s">
        <v>20</v>
      </c>
      <c r="B7" s="4"/>
      <c r="C7" s="4"/>
      <c r="D7" s="4"/>
      <c r="E7" s="4"/>
      <c r="F7" s="4"/>
      <c r="G7" s="4"/>
      <c r="H7" s="45">
        <v>7</v>
      </c>
      <c r="I7" s="45"/>
      <c r="J7" s="45"/>
      <c r="K7" s="46">
        <v>8</v>
      </c>
      <c r="L7" s="46">
        <v>10</v>
      </c>
      <c r="M7" s="46">
        <v>12</v>
      </c>
      <c r="N7" s="47">
        <v>17</v>
      </c>
    </row>
    <row r="8" spans="1:14" ht="15">
      <c r="A8" s="21" t="s">
        <v>23</v>
      </c>
      <c r="B8" s="4"/>
      <c r="C8" s="4"/>
      <c r="D8" s="4"/>
      <c r="E8" s="4"/>
      <c r="F8" s="4"/>
      <c r="G8" s="4"/>
      <c r="H8" s="48">
        <v>104756.95</v>
      </c>
      <c r="I8" s="45"/>
      <c r="J8" s="45"/>
      <c r="K8" s="49">
        <f>$H$8</f>
        <v>104756.95</v>
      </c>
      <c r="L8" s="49">
        <f>$H$8</f>
        <v>104756.95</v>
      </c>
      <c r="M8" s="49">
        <f>$H$8</f>
        <v>104756.95</v>
      </c>
      <c r="N8" s="50">
        <f>$H$8</f>
        <v>104756.95</v>
      </c>
    </row>
    <row r="9" spans="1:14" ht="15">
      <c r="A9" s="21" t="s">
        <v>22</v>
      </c>
      <c r="B9" s="4"/>
      <c r="C9" s="4"/>
      <c r="D9" s="4"/>
      <c r="E9" s="4"/>
      <c r="F9" s="4"/>
      <c r="G9" s="4"/>
      <c r="H9" s="48">
        <v>251243.6</v>
      </c>
      <c r="I9" s="45"/>
      <c r="J9" s="45"/>
      <c r="K9" s="49">
        <f>$H$9</f>
        <v>251243.6</v>
      </c>
      <c r="L9" s="49">
        <f>$H$9</f>
        <v>251243.6</v>
      </c>
      <c r="M9" s="49">
        <f>$H$9</f>
        <v>251243.6</v>
      </c>
      <c r="N9" s="50">
        <f>$H$9</f>
        <v>251243.6</v>
      </c>
    </row>
    <row r="10" spans="1:14" ht="15">
      <c r="A10" s="21" t="s">
        <v>21</v>
      </c>
      <c r="B10" s="4"/>
      <c r="C10" s="4"/>
      <c r="D10" s="4"/>
      <c r="E10" s="4"/>
      <c r="F10" s="4"/>
      <c r="G10" s="4"/>
      <c r="H10" s="48">
        <v>151666.93</v>
      </c>
      <c r="I10" s="45"/>
      <c r="J10" s="45"/>
      <c r="K10" s="51">
        <f>$H$10</f>
        <v>151666.93</v>
      </c>
      <c r="L10" s="51">
        <f>$H$10</f>
        <v>151666.93</v>
      </c>
      <c r="M10" s="51">
        <f>$H$10</f>
        <v>151666.93</v>
      </c>
      <c r="N10" s="52">
        <f>$H$10</f>
        <v>151666.93</v>
      </c>
    </row>
    <row r="11" spans="1:14" ht="15">
      <c r="A11" s="21" t="s">
        <v>24</v>
      </c>
      <c r="B11" s="4"/>
      <c r="C11" s="4"/>
      <c r="D11" s="4"/>
      <c r="E11" s="4"/>
      <c r="F11" s="4"/>
      <c r="G11" s="4"/>
      <c r="H11" s="48">
        <f>H10/H6</f>
        <v>21666.704285714284</v>
      </c>
      <c r="I11" s="45"/>
      <c r="J11" s="45"/>
      <c r="K11" s="51">
        <f>K10/K6</f>
        <v>21666.704285714284</v>
      </c>
      <c r="L11" s="51">
        <f>L10/L6</f>
        <v>21666.704285714284</v>
      </c>
      <c r="M11" s="51">
        <f>M10/M6</f>
        <v>21666.704285714284</v>
      </c>
      <c r="N11" s="52">
        <f>N10/N6</f>
        <v>21666.704285714284</v>
      </c>
    </row>
    <row r="12" spans="1:14" ht="15">
      <c r="A12" s="21" t="s">
        <v>26</v>
      </c>
      <c r="B12" s="4"/>
      <c r="C12" s="4"/>
      <c r="D12" s="4"/>
      <c r="E12" s="4"/>
      <c r="F12" s="4"/>
      <c r="G12" s="4"/>
      <c r="H12" s="48">
        <v>1300</v>
      </c>
      <c r="I12" s="45"/>
      <c r="J12" s="45"/>
      <c r="K12" s="49">
        <f>$H$12</f>
        <v>1300</v>
      </c>
      <c r="L12" s="49">
        <f>$H$12</f>
        <v>1300</v>
      </c>
      <c r="M12" s="49">
        <f>$H$12</f>
        <v>1300</v>
      </c>
      <c r="N12" s="50">
        <f>$H$12</f>
        <v>1300</v>
      </c>
    </row>
    <row r="13" spans="1:14" ht="15.75" thickBot="1">
      <c r="A13" s="43" t="s">
        <v>25</v>
      </c>
      <c r="B13" s="44"/>
      <c r="C13" s="44"/>
      <c r="D13" s="44"/>
      <c r="E13" s="44"/>
      <c r="F13" s="44"/>
      <c r="G13" s="44"/>
      <c r="H13" s="53">
        <v>55000</v>
      </c>
      <c r="I13" s="54"/>
      <c r="J13" s="54"/>
      <c r="K13" s="55">
        <f>$H$13</f>
        <v>55000</v>
      </c>
      <c r="L13" s="55">
        <f>$H$13</f>
        <v>55000</v>
      </c>
      <c r="M13" s="55">
        <f>$H$13</f>
        <v>55000</v>
      </c>
      <c r="N13" s="56">
        <f>$H$13</f>
        <v>55000</v>
      </c>
    </row>
    <row r="14" spans="8:14" ht="15.75" thickBot="1">
      <c r="H14" s="57"/>
      <c r="I14" s="57"/>
      <c r="J14" s="57"/>
      <c r="K14" s="57"/>
      <c r="L14" s="57"/>
      <c r="M14" s="57"/>
      <c r="N14" s="57"/>
    </row>
    <row r="15" spans="1:14" s="2" customFormat="1" ht="37.5" customHeight="1">
      <c r="A15" s="61" t="s">
        <v>19</v>
      </c>
      <c r="B15" s="62"/>
      <c r="C15" s="62"/>
      <c r="D15" s="62"/>
      <c r="E15" s="62"/>
      <c r="F15" s="62"/>
      <c r="G15" s="62"/>
      <c r="H15" s="28">
        <f>IF(H7&gt;0,H7-H6,0)</f>
        <v>0</v>
      </c>
      <c r="I15" s="29" t="s">
        <v>27</v>
      </c>
      <c r="J15" s="1"/>
      <c r="K15" s="34">
        <f>IF(K7&gt;0,K7-K6,0)</f>
        <v>1</v>
      </c>
      <c r="L15" s="28">
        <f>IF(L7&gt;0,L7-L6,0)</f>
        <v>3</v>
      </c>
      <c r="M15" s="28">
        <f>IF(M7&gt;0,M7-M6,0)</f>
        <v>5</v>
      </c>
      <c r="N15" s="29">
        <f>IF(N7&gt;0,N7-N6,0)</f>
        <v>10</v>
      </c>
    </row>
    <row r="16" spans="1:14" ht="15">
      <c r="A16" s="21"/>
      <c r="B16" s="4"/>
      <c r="C16" s="4"/>
      <c r="D16" s="4"/>
      <c r="E16" s="4"/>
      <c r="F16" s="4"/>
      <c r="G16" s="5"/>
      <c r="H16" s="8"/>
      <c r="I16" s="9"/>
      <c r="J16" s="4"/>
      <c r="K16" s="7"/>
      <c r="L16" s="8"/>
      <c r="M16" s="8"/>
      <c r="N16" s="9"/>
    </row>
    <row r="17" spans="1:14" ht="15.75">
      <c r="A17" s="22" t="s">
        <v>6</v>
      </c>
      <c r="B17" s="4"/>
      <c r="C17" s="4"/>
      <c r="D17" s="4"/>
      <c r="E17" s="4"/>
      <c r="F17" s="4"/>
      <c r="G17" s="5"/>
      <c r="H17" s="10">
        <f>H7*H13</f>
        <v>385000</v>
      </c>
      <c r="I17" s="30">
        <v>1</v>
      </c>
      <c r="J17" s="4"/>
      <c r="K17" s="16">
        <f>K7*K13</f>
        <v>440000</v>
      </c>
      <c r="L17" s="10">
        <f>L7*L13</f>
        <v>550000</v>
      </c>
      <c r="M17" s="10">
        <f>M7*M13</f>
        <v>660000</v>
      </c>
      <c r="N17" s="11">
        <f>N7*N13</f>
        <v>935000</v>
      </c>
    </row>
    <row r="18" spans="1:14" ht="15.75">
      <c r="A18" s="21"/>
      <c r="B18" s="4"/>
      <c r="C18" s="4"/>
      <c r="D18" s="4"/>
      <c r="E18" s="4"/>
      <c r="F18" s="4"/>
      <c r="G18" s="5"/>
      <c r="H18" s="8"/>
      <c r="I18" s="30"/>
      <c r="J18" s="4"/>
      <c r="K18" s="7"/>
      <c r="L18" s="8"/>
      <c r="M18" s="8"/>
      <c r="N18" s="9"/>
    </row>
    <row r="19" spans="1:14" ht="15.75">
      <c r="A19" s="22" t="s">
        <v>4</v>
      </c>
      <c r="B19" s="4"/>
      <c r="C19" s="4"/>
      <c r="D19" s="4"/>
      <c r="E19" s="4"/>
      <c r="F19" s="4"/>
      <c r="G19" s="5"/>
      <c r="H19" s="8"/>
      <c r="I19" s="30"/>
      <c r="J19" s="4"/>
      <c r="K19" s="7"/>
      <c r="L19" s="8"/>
      <c r="M19" s="8"/>
      <c r="N19" s="9"/>
    </row>
    <row r="20" spans="1:14" ht="15.75">
      <c r="A20" s="21" t="s">
        <v>16</v>
      </c>
      <c r="B20" s="4"/>
      <c r="C20" s="4"/>
      <c r="D20" s="4"/>
      <c r="E20" s="4"/>
      <c r="F20" s="4"/>
      <c r="G20" s="5"/>
      <c r="H20" s="12">
        <f>H7*H11</f>
        <v>151666.93</v>
      </c>
      <c r="I20" s="30"/>
      <c r="J20" s="4"/>
      <c r="K20" s="35">
        <f>K7*K11</f>
        <v>173333.63428571427</v>
      </c>
      <c r="L20" s="12">
        <f>L7*L11</f>
        <v>216667.04285714283</v>
      </c>
      <c r="M20" s="12">
        <f>M7*M11</f>
        <v>260000.45142857142</v>
      </c>
      <c r="N20" s="13">
        <f>N7*N11</f>
        <v>368333.97285714286</v>
      </c>
    </row>
    <row r="21" spans="1:14" ht="15.75">
      <c r="A21" s="21" t="s">
        <v>5</v>
      </c>
      <c r="B21" s="4"/>
      <c r="C21" s="4"/>
      <c r="D21" s="4"/>
      <c r="E21" s="4"/>
      <c r="F21" s="4"/>
      <c r="G21" s="5"/>
      <c r="H21" s="14">
        <f>H10</f>
        <v>151666.93</v>
      </c>
      <c r="I21" s="30"/>
      <c r="J21" s="4"/>
      <c r="K21" s="36">
        <f>K10</f>
        <v>151666.93</v>
      </c>
      <c r="L21" s="14">
        <f>L10</f>
        <v>151666.93</v>
      </c>
      <c r="M21" s="14">
        <f>M10</f>
        <v>151666.93</v>
      </c>
      <c r="N21" s="15">
        <f>N10</f>
        <v>151666.93</v>
      </c>
    </row>
    <row r="22" spans="1:14" ht="15.75">
      <c r="A22" s="21"/>
      <c r="B22" s="4"/>
      <c r="C22" s="4"/>
      <c r="D22" s="4"/>
      <c r="E22" s="4"/>
      <c r="F22" s="4"/>
      <c r="G22" s="5"/>
      <c r="H22" s="12">
        <f>H20-H21</f>
        <v>0</v>
      </c>
      <c r="I22" s="30"/>
      <c r="J22" s="4"/>
      <c r="K22" s="35">
        <f>K20-K21</f>
        <v>21666.70428571428</v>
      </c>
      <c r="L22" s="12">
        <f>L20-L21</f>
        <v>65000.11285714284</v>
      </c>
      <c r="M22" s="12">
        <f>M20-M21</f>
        <v>108333.52142857143</v>
      </c>
      <c r="N22" s="13">
        <f>N20-N21</f>
        <v>216667.04285714286</v>
      </c>
    </row>
    <row r="23" spans="1:14" ht="15.75">
      <c r="A23" s="21" t="s">
        <v>17</v>
      </c>
      <c r="B23" s="4"/>
      <c r="C23" s="4"/>
      <c r="D23" s="4"/>
      <c r="E23" s="4"/>
      <c r="F23" s="4"/>
      <c r="G23" s="5"/>
      <c r="H23" s="14">
        <f>H7*H12</f>
        <v>9100</v>
      </c>
      <c r="I23" s="30"/>
      <c r="J23" s="4"/>
      <c r="K23" s="36">
        <f>K7*K12</f>
        <v>10400</v>
      </c>
      <c r="L23" s="14">
        <f>L7*L12</f>
        <v>13000</v>
      </c>
      <c r="M23" s="14">
        <f>M7*M12</f>
        <v>15600</v>
      </c>
      <c r="N23" s="15">
        <f>N7*N12</f>
        <v>22100</v>
      </c>
    </row>
    <row r="24" spans="1:14" s="2" customFormat="1" ht="15.75">
      <c r="A24" s="23" t="s">
        <v>7</v>
      </c>
      <c r="B24" s="6"/>
      <c r="C24" s="6"/>
      <c r="D24" s="6"/>
      <c r="E24" s="6"/>
      <c r="F24" s="6"/>
      <c r="G24" s="24"/>
      <c r="H24" s="10">
        <f>H22+H23</f>
        <v>9100</v>
      </c>
      <c r="I24" s="30">
        <v>2</v>
      </c>
      <c r="J24" s="6"/>
      <c r="K24" s="16">
        <f>K22+K23</f>
        <v>32066.70428571428</v>
      </c>
      <c r="L24" s="10">
        <f>L22+L23</f>
        <v>78000.11285714284</v>
      </c>
      <c r="M24" s="10">
        <f>M22+M23</f>
        <v>123933.52142857143</v>
      </c>
      <c r="N24" s="11">
        <f>N22+N23</f>
        <v>238767.04285714286</v>
      </c>
    </row>
    <row r="25" spans="1:14" ht="15.75">
      <c r="A25" s="21"/>
      <c r="B25" s="4"/>
      <c r="C25" s="4"/>
      <c r="D25" s="4"/>
      <c r="E25" s="4"/>
      <c r="F25" s="4"/>
      <c r="G25" s="5"/>
      <c r="H25" s="8"/>
      <c r="I25" s="30"/>
      <c r="J25" s="4"/>
      <c r="K25" s="7"/>
      <c r="L25" s="8"/>
      <c r="M25" s="8"/>
      <c r="N25" s="9"/>
    </row>
    <row r="26" spans="1:14" s="2" customFormat="1" ht="15.75">
      <c r="A26" s="22" t="s">
        <v>8</v>
      </c>
      <c r="B26" s="6"/>
      <c r="C26" s="6"/>
      <c r="D26" s="6"/>
      <c r="E26" s="6"/>
      <c r="F26" s="6"/>
      <c r="G26" s="24"/>
      <c r="H26" s="10">
        <f>H17-H24</f>
        <v>375900</v>
      </c>
      <c r="I26" s="30" t="s">
        <v>9</v>
      </c>
      <c r="J26" s="6"/>
      <c r="K26" s="16">
        <f>K17-K24</f>
        <v>407933.2957142857</v>
      </c>
      <c r="L26" s="10">
        <f>L17-L24</f>
        <v>471999.8871428572</v>
      </c>
      <c r="M26" s="10">
        <f>M17-M24</f>
        <v>536066.4785714286</v>
      </c>
      <c r="N26" s="11">
        <f>N17-N24</f>
        <v>696232.9571428571</v>
      </c>
    </row>
    <row r="27" spans="1:14" ht="15">
      <c r="A27" s="21"/>
      <c r="B27" s="4"/>
      <c r="C27" s="4"/>
      <c r="D27" s="4"/>
      <c r="E27" s="4"/>
      <c r="F27" s="4"/>
      <c r="G27" s="5"/>
      <c r="H27" s="8"/>
      <c r="I27" s="9"/>
      <c r="J27" s="4"/>
      <c r="K27" s="7"/>
      <c r="L27" s="8"/>
      <c r="M27" s="8"/>
      <c r="N27" s="9"/>
    </row>
    <row r="28" spans="1:14" ht="15">
      <c r="A28" s="21" t="s">
        <v>10</v>
      </c>
      <c r="B28" s="4"/>
      <c r="C28" s="4"/>
      <c r="D28" s="4"/>
      <c r="E28" s="4"/>
      <c r="F28" s="4"/>
      <c r="G28" s="5"/>
      <c r="H28" s="12">
        <f>H9</f>
        <v>251243.6</v>
      </c>
      <c r="I28" s="9"/>
      <c r="J28" s="4"/>
      <c r="K28" s="35">
        <f>K9</f>
        <v>251243.6</v>
      </c>
      <c r="L28" s="12">
        <f>L9</f>
        <v>251243.6</v>
      </c>
      <c r="M28" s="12">
        <f>M9</f>
        <v>251243.6</v>
      </c>
      <c r="N28" s="13">
        <f>N9</f>
        <v>251243.6</v>
      </c>
    </row>
    <row r="29" spans="1:14" ht="15">
      <c r="A29" s="21" t="s">
        <v>11</v>
      </c>
      <c r="B29" s="4"/>
      <c r="C29" s="4"/>
      <c r="D29" s="4"/>
      <c r="E29" s="4"/>
      <c r="F29" s="4"/>
      <c r="G29" s="5"/>
      <c r="H29" s="12">
        <f>H8</f>
        <v>104756.95</v>
      </c>
      <c r="I29" s="9"/>
      <c r="J29" s="4"/>
      <c r="K29" s="35">
        <f>K8</f>
        <v>104756.95</v>
      </c>
      <c r="L29" s="12">
        <f>L8</f>
        <v>104756.95</v>
      </c>
      <c r="M29" s="12">
        <f>M8</f>
        <v>104756.95</v>
      </c>
      <c r="N29" s="13">
        <f>N8</f>
        <v>104756.95</v>
      </c>
    </row>
    <row r="30" spans="1:14" ht="15">
      <c r="A30" s="21" t="s">
        <v>12</v>
      </c>
      <c r="B30" s="4"/>
      <c r="C30" s="4"/>
      <c r="D30" s="4"/>
      <c r="E30" s="4"/>
      <c r="F30" s="4"/>
      <c r="G30" s="5"/>
      <c r="H30" s="12">
        <v>0</v>
      </c>
      <c r="I30" s="9"/>
      <c r="J30" s="4"/>
      <c r="K30" s="35">
        <v>0</v>
      </c>
      <c r="L30" s="12">
        <v>0</v>
      </c>
      <c r="M30" s="12">
        <v>0</v>
      </c>
      <c r="N30" s="13">
        <v>0</v>
      </c>
    </row>
    <row r="31" spans="1:14" ht="15">
      <c r="A31" s="21" t="s">
        <v>13</v>
      </c>
      <c r="B31" s="4"/>
      <c r="C31" s="4"/>
      <c r="D31" s="4"/>
      <c r="E31" s="4"/>
      <c r="F31" s="4"/>
      <c r="G31" s="5"/>
      <c r="H31" s="12"/>
      <c r="I31" s="9"/>
      <c r="J31" s="4"/>
      <c r="K31" s="35"/>
      <c r="L31" s="12"/>
      <c r="M31" s="12"/>
      <c r="N31" s="13"/>
    </row>
    <row r="32" spans="1:14" ht="15">
      <c r="A32" s="21" t="s">
        <v>14</v>
      </c>
      <c r="B32" s="4"/>
      <c r="C32" s="4"/>
      <c r="D32" s="4"/>
      <c r="E32" s="4"/>
      <c r="F32" s="4"/>
      <c r="G32" s="5"/>
      <c r="H32" s="8"/>
      <c r="I32" s="9"/>
      <c r="J32" s="4"/>
      <c r="K32" s="7"/>
      <c r="L32" s="8"/>
      <c r="M32" s="8"/>
      <c r="N32" s="9"/>
    </row>
    <row r="33" spans="1:14" s="2" customFormat="1" ht="15.75">
      <c r="A33" s="22" t="s">
        <v>15</v>
      </c>
      <c r="B33" s="6"/>
      <c r="C33" s="6"/>
      <c r="D33" s="6"/>
      <c r="E33" s="6"/>
      <c r="F33" s="6"/>
      <c r="G33" s="24"/>
      <c r="H33" s="10">
        <f>H26-H28-H29-H30</f>
        <v>19899.449999999997</v>
      </c>
      <c r="I33" s="31"/>
      <c r="J33" s="6"/>
      <c r="K33" s="16">
        <f>K26-K28-K29-K30</f>
        <v>51932.74571428569</v>
      </c>
      <c r="L33" s="10">
        <f>L26-L28-L29-L30</f>
        <v>115999.33714285718</v>
      </c>
      <c r="M33" s="10">
        <f>M26-M28-M29-M30</f>
        <v>180065.92857142858</v>
      </c>
      <c r="N33" s="11">
        <f>N26-N28-N29-N30</f>
        <v>340232.40714285715</v>
      </c>
    </row>
    <row r="34" spans="1:14" ht="15">
      <c r="A34" s="21"/>
      <c r="B34" s="4"/>
      <c r="C34" s="4"/>
      <c r="D34" s="4"/>
      <c r="E34" s="4"/>
      <c r="F34" s="4"/>
      <c r="G34" s="5"/>
      <c r="H34" s="8"/>
      <c r="I34" s="9"/>
      <c r="J34" s="4"/>
      <c r="K34" s="7"/>
      <c r="L34" s="8"/>
      <c r="M34" s="8"/>
      <c r="N34" s="9"/>
    </row>
    <row r="35" spans="1:14" s="2" customFormat="1" ht="15.75">
      <c r="A35" s="58" t="s">
        <v>28</v>
      </c>
      <c r="B35" s="59"/>
      <c r="C35" s="59"/>
      <c r="D35" s="59"/>
      <c r="E35" s="59"/>
      <c r="F35" s="59"/>
      <c r="G35" s="60"/>
      <c r="H35" s="17">
        <f>IF(H33&gt;0,H33/30*70,0)</f>
        <v>46432.049999999996</v>
      </c>
      <c r="I35" s="18"/>
      <c r="J35" s="33"/>
      <c r="K35" s="37">
        <f>IF(K33&gt;0,K33/30*70,0)</f>
        <v>121176.4066666666</v>
      </c>
      <c r="L35" s="17">
        <f>IF(L33&gt;0,L33/30*70,0)</f>
        <v>270665.1200000001</v>
      </c>
      <c r="M35" s="17">
        <f>IF(M33&gt;0,M33/30*70,0)</f>
        <v>420153.8333333333</v>
      </c>
      <c r="N35" s="18">
        <f>IF(N33&gt;0,N33/30*70,0)</f>
        <v>793875.6166666667</v>
      </c>
    </row>
    <row r="36" spans="1:14" ht="15">
      <c r="A36" s="21"/>
      <c r="B36" s="4"/>
      <c r="C36" s="4"/>
      <c r="D36" s="4"/>
      <c r="E36" s="4"/>
      <c r="F36" s="4"/>
      <c r="G36" s="5"/>
      <c r="H36" s="8"/>
      <c r="I36" s="9"/>
      <c r="J36" s="4"/>
      <c r="K36" s="7"/>
      <c r="L36" s="8"/>
      <c r="M36" s="8"/>
      <c r="N36" s="9"/>
    </row>
    <row r="37" spans="1:14" s="2" customFormat="1" ht="16.5" thickBot="1">
      <c r="A37" s="25" t="s">
        <v>18</v>
      </c>
      <c r="B37" s="26"/>
      <c r="C37" s="26"/>
      <c r="D37" s="26"/>
      <c r="E37" s="26"/>
      <c r="F37" s="26"/>
      <c r="G37" s="27"/>
      <c r="H37" s="19">
        <f>H33+H35</f>
        <v>66331.5</v>
      </c>
      <c r="I37" s="32"/>
      <c r="J37" s="4"/>
      <c r="K37" s="38">
        <f>K33+K35</f>
        <v>173109.1523809523</v>
      </c>
      <c r="L37" s="19">
        <f>L33+L35</f>
        <v>386664.4571428573</v>
      </c>
      <c r="M37" s="19">
        <f>M33+M35</f>
        <v>600219.7619047619</v>
      </c>
      <c r="N37" s="20">
        <f>N33+N35</f>
        <v>1134108.0238095238</v>
      </c>
    </row>
    <row r="39" ht="4.5" customHeight="1"/>
  </sheetData>
  <mergeCells count="3">
    <mergeCell ref="A35:G35"/>
    <mergeCell ref="A15:G15"/>
    <mergeCell ref="A3:N3"/>
  </mergeCells>
  <printOptions/>
  <pageMargins left="0.15748031496062992" right="0.15748031496062992" top="0.3937007874015748" bottom="0.3937007874015748" header="0.5118110236220472" footer="0.5118110236220472"/>
  <pageSetup fitToHeight="1" fitToWidth="1" horizontalDpi="600" verticalDpi="6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Kettering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mdick</dc:creator>
  <cp:keywords/>
  <dc:description/>
  <cp:lastModifiedBy>Ireson</cp:lastModifiedBy>
  <cp:lastPrinted>2012-09-05T16:33:07Z</cp:lastPrinted>
  <dcterms:created xsi:type="dcterms:W3CDTF">2012-04-17T17:07:31Z</dcterms:created>
  <dcterms:modified xsi:type="dcterms:W3CDTF">2012-09-06T08:42:48Z</dcterms:modified>
  <cp:category/>
  <cp:version/>
  <cp:contentType/>
  <cp:contentStatus/>
</cp:coreProperties>
</file>