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4310" activeTab="0"/>
  </bookViews>
  <sheets>
    <sheet name="6.1_1 Capital Programme" sheetId="1" r:id="rId1"/>
  </sheets>
  <externalReferences>
    <externalReference r:id="rId4"/>
    <externalReference r:id="rId5"/>
    <externalReference r:id="rId6"/>
  </externalReferences>
  <definedNames>
    <definedName name="anscount" hidden="1">1</definedName>
    <definedName name="ceiling" localSheetId="0">'[3]F &amp; C - Districts'!#REF!</definedName>
    <definedName name="ceiling">'[1]F &amp; C - Districts'!#REF!</definedName>
    <definedName name="data">#REF!</definedName>
    <definedName name="File_Name">#REF!</definedName>
    <definedName name="File_Type">#REF!</definedName>
    <definedName name="_xlnm.Print_Area" localSheetId="0">'6.1_1 Capital Programme'!$B$1:$G$111</definedName>
    <definedName name="_xlnm.Print_Titles" localSheetId="0">'6.1_1 Capital Programme'!$B:$B,'6.1_1 Capital Programme'!$4:$5</definedName>
    <definedName name="Sheet_Name">#REF!</definedName>
  </definedNames>
  <calcPr fullCalcOnLoad="1"/>
</workbook>
</file>

<file path=xl/sharedStrings.xml><?xml version="1.0" encoding="utf-8"?>
<sst xmlns="http://schemas.openxmlformats.org/spreadsheetml/2006/main" count="111" uniqueCount="96">
  <si>
    <t>APPENDIX A</t>
  </si>
  <si>
    <t>CAPITAL PROGRAMME OUTTURN 2010/11</t>
  </si>
  <si>
    <t>Scheme</t>
  </si>
  <si>
    <t>Carry Forward</t>
  </si>
  <si>
    <t>Budget 2010/11</t>
  </si>
  <si>
    <t>Outturn 2010/11</t>
  </si>
  <si>
    <t>Variance</t>
  </si>
  <si>
    <t>Real Variance</t>
  </si>
  <si>
    <t>£000</t>
  </si>
  <si>
    <t>HOUSING REVENUE ACCOUNT</t>
  </si>
  <si>
    <t>Kitchen &amp; Bathroom Renewal</t>
  </si>
  <si>
    <t>Decent Homes - Round Up</t>
  </si>
  <si>
    <t>Sheltered Accommodation Upgrading</t>
  </si>
  <si>
    <t>Digital Switch Over - communal areas</t>
  </si>
  <si>
    <t>Door Entry Scheme</t>
  </si>
  <si>
    <t>Window Renewal Programme</t>
  </si>
  <si>
    <t>Decent Homes - Window Renewals</t>
  </si>
  <si>
    <t xml:space="preserve">Central Heating </t>
  </si>
  <si>
    <t>Decent Homes - Upgrades</t>
  </si>
  <si>
    <t>Decent Homes - Replace Oil Tanks</t>
  </si>
  <si>
    <t>Other Schemes</t>
  </si>
  <si>
    <t>Decent Homes - Re-Roofing</t>
  </si>
  <si>
    <t>Improving Access for Disabled People</t>
  </si>
  <si>
    <t>Decent Homes - Electrical Upgrades</t>
  </si>
  <si>
    <t>Decent Homes - Fire Precautions</t>
  </si>
  <si>
    <t>Composite Door Replacements</t>
  </si>
  <si>
    <t>Decent Homes - Asbestos Removal</t>
  </si>
  <si>
    <t>Structural Improvements</t>
  </si>
  <si>
    <t>External Wall Insulation</t>
  </si>
  <si>
    <t>Internal Wall Insulation</t>
  </si>
  <si>
    <t>Environmental Improvements - Highfields</t>
  </si>
  <si>
    <t>Environmental Improvements - Rosewood Pl.</t>
  </si>
  <si>
    <t>Housing Repairs Appointment System</t>
  </si>
  <si>
    <t>Decent Homes - Other works</t>
  </si>
  <si>
    <t>Stock Condition Survey</t>
  </si>
  <si>
    <t>Eco Homes</t>
  </si>
  <si>
    <t>Sub Total</t>
  </si>
  <si>
    <t>GENERAL FUND</t>
  </si>
  <si>
    <t>Private Sector Housing Improvement</t>
  </si>
  <si>
    <t>Rolling Programme:</t>
  </si>
  <si>
    <t>Minor Works / Renovation / DFG's</t>
  </si>
  <si>
    <t>Private Sector Decent Homes Project</t>
  </si>
  <si>
    <t>Sub Regional Choice Based Lettings</t>
  </si>
  <si>
    <t>Social Housing Grants</t>
  </si>
  <si>
    <t>Home Energy Initiative</t>
  </si>
  <si>
    <t>Investment &amp;  Repair Programme</t>
  </si>
  <si>
    <t>Verge Hardening</t>
  </si>
  <si>
    <t>Swimming Pool Plant Renewal</t>
  </si>
  <si>
    <t>Repair/Replacement:</t>
  </si>
  <si>
    <t xml:space="preserve">   SCW - XMAS Lights</t>
  </si>
  <si>
    <t>Pastures Caravan Site - New Site</t>
  </si>
  <si>
    <t>Desborough Cemetery - Paths &amp; Drainage</t>
  </si>
  <si>
    <t>Rothwell Cemetery - Car Park</t>
  </si>
  <si>
    <t>Rothwell Rd Cemetry Extension</t>
  </si>
  <si>
    <t>Enhancements:</t>
  </si>
  <si>
    <t>Robinson Way Depot - Various Works</t>
  </si>
  <si>
    <t>Mercury Abatement</t>
  </si>
  <si>
    <t>Improvements:</t>
  </si>
  <si>
    <t>DDA Works</t>
  </si>
  <si>
    <t>Rothwell Community Centre - Refurbish</t>
  </si>
  <si>
    <t>New Desborough Leisure Centre - Fit out</t>
  </si>
  <si>
    <t>Small Capital Works</t>
  </si>
  <si>
    <t>SCW - Barton Seagrave Footpaths</t>
  </si>
  <si>
    <t>Main Offices - Phlebotomy Unit</t>
  </si>
  <si>
    <t>Car Park Repairs</t>
  </si>
  <si>
    <t xml:space="preserve">Community Project Schemes </t>
  </si>
  <si>
    <t>Village Halls</t>
  </si>
  <si>
    <t>Borough Wide - Recycling Project</t>
  </si>
  <si>
    <t>Conservation Area Enhancement Schemes</t>
  </si>
  <si>
    <t>Shopfront Improvements</t>
  </si>
  <si>
    <t>Links to Schools</t>
  </si>
  <si>
    <t>SCW Parks and Open Spaces</t>
  </si>
  <si>
    <t>Ise Valley Sk8 Park</t>
  </si>
  <si>
    <t>Wadcroft</t>
  </si>
  <si>
    <t>Market Place Buildings</t>
  </si>
  <si>
    <t>Public Realm 2&amp;3</t>
  </si>
  <si>
    <t xml:space="preserve">Public Realm </t>
  </si>
  <si>
    <t>Horsemarket</t>
  </si>
  <si>
    <t>BGR Ph 1&amp;2</t>
  </si>
  <si>
    <t>Lawrences Site Desborough</t>
  </si>
  <si>
    <t>Open Space Imps - Gray's Field</t>
  </si>
  <si>
    <t>Open Space Imps - Mill Road Park</t>
  </si>
  <si>
    <t>Open Space Imps - Rushton Rd, Desborough</t>
  </si>
  <si>
    <t>SCW - Mill Road Park (William Knibb)</t>
  </si>
  <si>
    <t>Burglary Reduction Initiative</t>
  </si>
  <si>
    <t>E-government investment programme</t>
  </si>
  <si>
    <t>Infrastructure/Flexi &amp; Remote Working</t>
  </si>
  <si>
    <t>ITS - IT Air Conditioning</t>
  </si>
  <si>
    <t>Enhancements</t>
  </si>
  <si>
    <t>Government Connect - GCSX</t>
  </si>
  <si>
    <t>HR and Payroll System</t>
  </si>
  <si>
    <t>Corporate Document Management System</t>
  </si>
  <si>
    <t>ITS - Car Park System Enhancement</t>
  </si>
  <si>
    <t>Invest To Save Projects</t>
  </si>
  <si>
    <t>Global Budget Provision</t>
  </si>
  <si>
    <t>CAPITAL PROGRAMME TOTAL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</si>
</sst>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#,##0_ ;\-#,##0\ "/>
    <numFmt numFmtId="166" formatCode="#,##0_ ;\(#,##0\)"/>
    <numFmt numFmtId="167" formatCode="_-* #,##0_-;\-* #,##0_-;_-* &quot;-&quot;??_-;_-@_-"/>
    <numFmt numFmtId="168" formatCode="0_ ;\-0\ "/>
    <numFmt numFmtId="169" formatCode="0.00000"/>
    <numFmt numFmtId="170" formatCode="[Red]#,##0_ ;\(#,##0\)"/>
    <numFmt numFmtId="171" formatCode="#,##0.00000"/>
    <numFmt numFmtId="172" formatCode="\~\~\~\~General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2" fillId="0" borderId="0" xfId="58" applyFont="1">
      <alignment/>
      <protection/>
    </xf>
    <xf numFmtId="165" fontId="22" fillId="0" borderId="0" xfId="58" applyNumberFormat="1" applyFont="1">
      <alignment/>
      <protection/>
    </xf>
    <xf numFmtId="165" fontId="22" fillId="0" borderId="0" xfId="58" applyNumberFormat="1" applyFont="1" applyFill="1">
      <alignment/>
      <protection/>
    </xf>
    <xf numFmtId="166" fontId="22" fillId="0" borderId="0" xfId="58" applyNumberFormat="1" applyFont="1" applyFill="1">
      <alignment/>
      <protection/>
    </xf>
    <xf numFmtId="165" fontId="23" fillId="0" borderId="0" xfId="58" applyNumberFormat="1" applyFont="1" applyAlignment="1">
      <alignment horizontal="right"/>
      <protection/>
    </xf>
    <xf numFmtId="0" fontId="23" fillId="0" borderId="0" xfId="58" applyFont="1" applyAlignment="1">
      <alignment horizontal="center"/>
      <protection/>
    </xf>
    <xf numFmtId="0" fontId="23" fillId="0" borderId="10" xfId="58" applyFont="1" applyBorder="1" applyAlignment="1">
      <alignment horizontal="center" vertical="center"/>
      <protection/>
    </xf>
    <xf numFmtId="167" fontId="23" fillId="0" borderId="11" xfId="42" applyNumberFormat="1" applyFont="1" applyFill="1" applyBorder="1" applyAlignment="1">
      <alignment horizontal="center" vertical="center" wrapText="1"/>
    </xf>
    <xf numFmtId="165" fontId="23" fillId="0" borderId="11" xfId="42" applyNumberFormat="1" applyFont="1" applyFill="1" applyBorder="1" applyAlignment="1">
      <alignment horizontal="center" vertical="center" wrapText="1"/>
    </xf>
    <xf numFmtId="0" fontId="23" fillId="0" borderId="12" xfId="58" applyFont="1" applyBorder="1" applyAlignment="1">
      <alignment horizontal="center" vertical="center"/>
      <protection/>
    </xf>
    <xf numFmtId="167" fontId="23" fillId="0" borderId="13" xfId="42" applyNumberFormat="1" applyFont="1" applyFill="1" applyBorder="1" applyAlignment="1" quotePrefix="1">
      <alignment horizontal="center" vertical="center" wrapText="1"/>
    </xf>
    <xf numFmtId="167" fontId="23" fillId="0" borderId="13" xfId="42" applyNumberFormat="1" applyFont="1" applyFill="1" applyBorder="1" applyAlignment="1">
      <alignment horizontal="center" vertical="center" wrapText="1"/>
    </xf>
    <xf numFmtId="165" fontId="23" fillId="0" borderId="13" xfId="42" applyNumberFormat="1" applyFont="1" applyFill="1" applyBorder="1" applyAlignment="1">
      <alignment horizontal="center" vertical="center" wrapText="1"/>
    </xf>
    <xf numFmtId="0" fontId="22" fillId="0" borderId="0" xfId="58" applyFont="1" applyBorder="1">
      <alignment/>
      <protection/>
    </xf>
    <xf numFmtId="0" fontId="23" fillId="0" borderId="12" xfId="58" applyFont="1" applyBorder="1" applyAlignment="1">
      <alignment horizontal="left"/>
      <protection/>
    </xf>
    <xf numFmtId="167" fontId="22" fillId="0" borderId="13" xfId="42" applyNumberFormat="1" applyFont="1" applyFill="1" applyBorder="1" applyAlignment="1">
      <alignment/>
    </xf>
    <xf numFmtId="165" fontId="22" fillId="0" borderId="13" xfId="42" applyNumberFormat="1" applyFont="1" applyFill="1" applyBorder="1" applyAlignment="1">
      <alignment/>
    </xf>
    <xf numFmtId="0" fontId="23" fillId="0" borderId="0" xfId="58" applyFont="1">
      <alignment/>
      <protection/>
    </xf>
    <xf numFmtId="0" fontId="22" fillId="0" borderId="12" xfId="58" applyFont="1" applyFill="1" applyBorder="1" applyAlignment="1">
      <alignment horizontal="left" indent="1"/>
      <protection/>
    </xf>
    <xf numFmtId="0" fontId="22" fillId="0" borderId="0" xfId="58" applyFont="1" applyFill="1" applyBorder="1" applyAlignment="1">
      <alignment horizontal="left" indent="1"/>
      <protection/>
    </xf>
    <xf numFmtId="166" fontId="22" fillId="0" borderId="13" xfId="42" applyNumberFormat="1" applyFont="1" applyFill="1" applyBorder="1" applyAlignment="1">
      <alignment/>
    </xf>
    <xf numFmtId="0" fontId="22" fillId="0" borderId="12" xfId="58" applyFont="1" applyBorder="1" applyAlignment="1">
      <alignment horizontal="left" indent="1"/>
      <protection/>
    </xf>
    <xf numFmtId="0" fontId="23" fillId="0" borderId="12" xfId="58" applyFont="1" applyFill="1" applyBorder="1" applyAlignment="1">
      <alignment horizontal="left"/>
      <protection/>
    </xf>
    <xf numFmtId="0" fontId="22" fillId="0" borderId="12" xfId="58" applyFont="1" applyFill="1" applyBorder="1" applyAlignment="1">
      <alignment horizontal="left" wrapText="1" indent="1"/>
      <protection/>
    </xf>
    <xf numFmtId="0" fontId="23" fillId="0" borderId="14" xfId="58" applyFont="1" applyFill="1" applyBorder="1" applyAlignment="1">
      <alignment horizontal="right" indent="1"/>
      <protection/>
    </xf>
    <xf numFmtId="166" fontId="23" fillId="0" borderId="11" xfId="42" applyNumberFormat="1" applyFont="1" applyFill="1" applyBorder="1" applyAlignment="1">
      <alignment/>
    </xf>
    <xf numFmtId="0" fontId="23" fillId="0" borderId="12" xfId="58" applyFont="1" applyFill="1" applyBorder="1" applyAlignment="1">
      <alignment horizontal="left" indent="1"/>
      <protection/>
    </xf>
    <xf numFmtId="166" fontId="24" fillId="0" borderId="13" xfId="42" applyNumberFormat="1" applyFont="1" applyFill="1" applyBorder="1" applyAlignment="1">
      <alignment/>
    </xf>
    <xf numFmtId="0" fontId="23" fillId="0" borderId="15" xfId="58" applyFont="1" applyFill="1" applyBorder="1" applyAlignment="1">
      <alignment horizontal="left"/>
      <protection/>
    </xf>
    <xf numFmtId="166" fontId="22" fillId="0" borderId="16" xfId="42" applyNumberFormat="1" applyFont="1" applyFill="1" applyBorder="1" applyAlignment="1">
      <alignment/>
    </xf>
    <xf numFmtId="0" fontId="22" fillId="0" borderId="12" xfId="58" applyFont="1" applyFill="1" applyBorder="1" applyAlignment="1">
      <alignment horizontal="left"/>
      <protection/>
    </xf>
    <xf numFmtId="0" fontId="22" fillId="0" borderId="12" xfId="58" applyFont="1" applyFill="1" applyBorder="1" applyAlignment="1">
      <alignment horizontal="left" vertical="center" wrapText="1" indent="1"/>
      <protection/>
    </xf>
    <xf numFmtId="3" fontId="22" fillId="0" borderId="12" xfId="59" applyNumberFormat="1" applyFont="1" applyFill="1" applyBorder="1" applyAlignment="1">
      <alignment horizontal="left" vertical="top" indent="1"/>
      <protection/>
    </xf>
    <xf numFmtId="166" fontId="22" fillId="0" borderId="13" xfId="42" applyNumberFormat="1" applyFont="1" applyFill="1" applyBorder="1" applyAlignment="1">
      <alignment vertical="top"/>
    </xf>
    <xf numFmtId="3" fontId="22" fillId="0" borderId="12" xfId="59" applyNumberFormat="1" applyFont="1" applyFill="1" applyBorder="1" applyAlignment="1">
      <alignment horizontal="left" vertical="top" wrapText="1" indent="1"/>
      <protection/>
    </xf>
    <xf numFmtId="166" fontId="23" fillId="0" borderId="13" xfId="42" applyNumberFormat="1" applyFont="1" applyFill="1" applyBorder="1" applyAlignment="1">
      <alignment/>
    </xf>
    <xf numFmtId="166" fontId="22" fillId="0" borderId="13" xfId="42" applyNumberFormat="1" applyFont="1" applyFill="1" applyBorder="1" applyAlignment="1">
      <alignment vertical="center"/>
    </xf>
    <xf numFmtId="0" fontId="22" fillId="0" borderId="12" xfId="59" applyFont="1" applyFill="1" applyBorder="1" applyAlignment="1">
      <alignment horizontal="left" vertical="top" wrapText="1" indent="1"/>
      <protection/>
    </xf>
    <xf numFmtId="166" fontId="22" fillId="0" borderId="0" xfId="42" applyNumberFormat="1" applyFont="1" applyFill="1" applyBorder="1" applyAlignment="1">
      <alignment/>
    </xf>
    <xf numFmtId="0" fontId="23" fillId="0" borderId="10" xfId="58" applyFont="1" applyBorder="1" applyAlignment="1">
      <alignment horizontal="left" inden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 Feb 04 - Capital Appendices" xfId="58"/>
    <cellStyle name="Normal_Capital Programme 2005 fin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mitc\Local%20Settings\Temporary%20Internet%20Files\OLK6B\BCW\WBC%20budgets\BCW%20Budget%2008%20loa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W Summary"/>
      <sheetName val="BCW Budget"/>
      <sheetName val="Datasheet"/>
      <sheetName val="Account Rules"/>
      <sheetName val="_messages"/>
      <sheetName val="_DLBU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G111"/>
  <sheetViews>
    <sheetView showGridLines="0" tabSelected="1" zoomScale="85" zoomScaleNormal="85" zoomScaleSheetLayoutView="85" workbookViewId="0" topLeftCell="A80">
      <selection activeCell="R16" sqref="R16"/>
    </sheetView>
  </sheetViews>
  <sheetFormatPr defaultColWidth="9.140625" defaultRowHeight="12.75"/>
  <cols>
    <col min="1" max="1" width="2.28125" style="1" customWidth="1"/>
    <col min="2" max="2" width="48.57421875" style="1" customWidth="1"/>
    <col min="3" max="4" width="11.7109375" style="3" customWidth="1"/>
    <col min="5" max="5" width="13.421875" style="4" hidden="1" customWidth="1"/>
    <col min="6" max="6" width="11.7109375" style="4" customWidth="1"/>
    <col min="7" max="7" width="11.7109375" style="2" customWidth="1"/>
    <col min="8" max="12" width="9.140625" style="1" customWidth="1"/>
    <col min="13" max="16384" width="9.140625" style="1" customWidth="1"/>
  </cols>
  <sheetData>
    <row r="1" ht="15.75">
      <c r="G1" s="5" t="s">
        <v>0</v>
      </c>
    </row>
    <row r="2" spans="2:7" ht="15.75" customHeight="1">
      <c r="B2" s="6" t="s">
        <v>1</v>
      </c>
      <c r="C2" s="6"/>
      <c r="D2" s="6"/>
      <c r="E2" s="6"/>
      <c r="F2" s="6"/>
      <c r="G2" s="6"/>
    </row>
    <row r="3" ht="15.75" thickBot="1"/>
    <row r="4" spans="2:7" ht="41.25" customHeight="1" thickBot="1">
      <c r="B4" s="7" t="s">
        <v>2</v>
      </c>
      <c r="C4" s="8" t="s">
        <v>4</v>
      </c>
      <c r="D4" s="9" t="s">
        <v>5</v>
      </c>
      <c r="E4" s="8" t="s">
        <v>6</v>
      </c>
      <c r="F4" s="8" t="s">
        <v>3</v>
      </c>
      <c r="G4" s="8" t="s">
        <v>7</v>
      </c>
    </row>
    <row r="5" spans="2:7" ht="15.75">
      <c r="B5" s="10"/>
      <c r="C5" s="11" t="s">
        <v>8</v>
      </c>
      <c r="D5" s="13" t="s">
        <v>8</v>
      </c>
      <c r="E5" s="12"/>
      <c r="F5" s="12" t="s">
        <v>8</v>
      </c>
      <c r="G5" s="12" t="s">
        <v>8</v>
      </c>
    </row>
    <row r="6" spans="2:7" ht="15.75">
      <c r="B6" s="15" t="s">
        <v>9</v>
      </c>
      <c r="C6" s="16"/>
      <c r="D6" s="17"/>
      <c r="E6" s="16"/>
      <c r="F6" s="16"/>
      <c r="G6" s="16"/>
    </row>
    <row r="7" spans="2:7" s="18" customFormat="1" ht="15.75">
      <c r="B7" s="15" t="s">
        <v>10</v>
      </c>
      <c r="C7" s="16"/>
      <c r="D7" s="17"/>
      <c r="E7" s="16"/>
      <c r="F7" s="16"/>
      <c r="G7" s="16"/>
    </row>
    <row r="8" spans="2:7" ht="15">
      <c r="B8" s="19" t="s">
        <v>11</v>
      </c>
      <c r="C8" s="21">
        <v>321</v>
      </c>
      <c r="D8" s="21">
        <v>334.1425</v>
      </c>
      <c r="E8" s="21">
        <f>+D8-C8</f>
        <v>13.142499999999984</v>
      </c>
      <c r="F8" s="21"/>
      <c r="G8" s="21">
        <f>+E8+F8</f>
        <v>13.142499999999984</v>
      </c>
    </row>
    <row r="9" spans="2:7" ht="15">
      <c r="B9" s="22"/>
      <c r="C9" s="21"/>
      <c r="D9" s="21"/>
      <c r="E9" s="21"/>
      <c r="F9" s="21"/>
      <c r="G9" s="21"/>
    </row>
    <row r="10" spans="2:7" ht="15.75">
      <c r="B10" s="15" t="s">
        <v>12</v>
      </c>
      <c r="C10" s="21"/>
      <c r="D10" s="21"/>
      <c r="E10" s="21"/>
      <c r="F10" s="21"/>
      <c r="G10" s="21"/>
    </row>
    <row r="11" spans="2:7" ht="15">
      <c r="B11" s="19" t="s">
        <v>13</v>
      </c>
      <c r="C11" s="21">
        <v>50</v>
      </c>
      <c r="D11" s="21">
        <v>27.57241</v>
      </c>
      <c r="E11" s="21">
        <f>+D11-C11</f>
        <v>-22.42759</v>
      </c>
      <c r="F11" s="21">
        <v>20</v>
      </c>
      <c r="G11" s="21">
        <f>+E11+F11</f>
        <v>-2.4275899999999986</v>
      </c>
    </row>
    <row r="12" spans="2:7" ht="15">
      <c r="B12" s="19" t="s">
        <v>14</v>
      </c>
      <c r="C12" s="21">
        <v>17</v>
      </c>
      <c r="D12" s="21">
        <v>14.78234</v>
      </c>
      <c r="E12" s="21">
        <f>+D12-C12</f>
        <v>-2.2176600000000004</v>
      </c>
      <c r="F12" s="21"/>
      <c r="G12" s="21">
        <f>+E12+F12</f>
        <v>-2.2176600000000004</v>
      </c>
    </row>
    <row r="13" spans="2:7" ht="15">
      <c r="B13" s="19"/>
      <c r="C13" s="21"/>
      <c r="D13" s="21"/>
      <c r="E13" s="21"/>
      <c r="F13" s="21"/>
      <c r="G13" s="21"/>
    </row>
    <row r="14" spans="2:7" ht="15.75">
      <c r="B14" s="15" t="s">
        <v>15</v>
      </c>
      <c r="C14" s="21"/>
      <c r="D14" s="21"/>
      <c r="E14" s="21"/>
      <c r="F14" s="21"/>
      <c r="G14" s="21"/>
    </row>
    <row r="15" spans="2:7" ht="15">
      <c r="B15" s="19" t="s">
        <v>16</v>
      </c>
      <c r="C15" s="21">
        <v>70</v>
      </c>
      <c r="D15" s="21">
        <v>66.22510000000001</v>
      </c>
      <c r="E15" s="21">
        <f>+D15-C15</f>
        <v>-3.774899999999988</v>
      </c>
      <c r="F15" s="21"/>
      <c r="G15" s="21">
        <f>+E15+F15</f>
        <v>-3.774899999999988</v>
      </c>
    </row>
    <row r="16" spans="2:7" ht="15">
      <c r="B16" s="19"/>
      <c r="C16" s="21"/>
      <c r="D16" s="21"/>
      <c r="E16" s="21"/>
      <c r="F16" s="21"/>
      <c r="G16" s="21"/>
    </row>
    <row r="17" spans="2:7" ht="15.75">
      <c r="B17" s="15" t="s">
        <v>17</v>
      </c>
      <c r="C17" s="21"/>
      <c r="D17" s="21"/>
      <c r="E17" s="21"/>
      <c r="F17" s="21"/>
      <c r="G17" s="21"/>
    </row>
    <row r="18" spans="2:7" ht="15">
      <c r="B18" s="19" t="s">
        <v>18</v>
      </c>
      <c r="C18" s="21">
        <v>284</v>
      </c>
      <c r="D18" s="21">
        <v>184</v>
      </c>
      <c r="E18" s="21">
        <f>+D18-C18</f>
        <v>-100</v>
      </c>
      <c r="F18" s="21">
        <v>96</v>
      </c>
      <c r="G18" s="21">
        <f>+E18+F18</f>
        <v>-4</v>
      </c>
    </row>
    <row r="19" spans="2:7" ht="15" hidden="1">
      <c r="B19" s="19" t="s">
        <v>19</v>
      </c>
      <c r="C19" s="21">
        <v>0</v>
      </c>
      <c r="D19" s="21">
        <v>0</v>
      </c>
      <c r="E19" s="21">
        <f>+D19-C19</f>
        <v>0</v>
      </c>
      <c r="F19" s="21"/>
      <c r="G19" s="21">
        <f>+E19+F19</f>
        <v>0</v>
      </c>
    </row>
    <row r="20" spans="2:7" ht="15">
      <c r="B20" s="19"/>
      <c r="C20" s="21"/>
      <c r="D20" s="21"/>
      <c r="E20" s="21"/>
      <c r="F20" s="21"/>
      <c r="G20" s="21"/>
    </row>
    <row r="21" spans="2:7" ht="15.75">
      <c r="B21" s="23" t="s">
        <v>20</v>
      </c>
      <c r="C21" s="21"/>
      <c r="D21" s="21"/>
      <c r="E21" s="21"/>
      <c r="F21" s="21"/>
      <c r="G21" s="21"/>
    </row>
    <row r="22" spans="2:7" ht="15">
      <c r="B22" s="19" t="s">
        <v>21</v>
      </c>
      <c r="C22" s="21">
        <v>86</v>
      </c>
      <c r="D22" s="21">
        <v>79.9766</v>
      </c>
      <c r="E22" s="21">
        <f>+D22-C22</f>
        <v>-6.023399999999995</v>
      </c>
      <c r="F22" s="21"/>
      <c r="G22" s="21">
        <f>+E22+F22</f>
        <v>-6.023399999999995</v>
      </c>
    </row>
    <row r="23" spans="2:7" ht="15">
      <c r="B23" s="19" t="s">
        <v>22</v>
      </c>
      <c r="C23" s="21">
        <v>243</v>
      </c>
      <c r="D23" s="21">
        <v>220.1655</v>
      </c>
      <c r="E23" s="21">
        <f>+D23-C23</f>
        <v>-22.83449999999999</v>
      </c>
      <c r="F23" s="21">
        <v>20</v>
      </c>
      <c r="G23" s="21">
        <f>+E23+F23</f>
        <v>-2.8344999999999914</v>
      </c>
    </row>
    <row r="24" spans="2:7" ht="15">
      <c r="B24" s="24" t="s">
        <v>23</v>
      </c>
      <c r="C24" s="21">
        <v>82</v>
      </c>
      <c r="D24" s="21">
        <v>50.091269999999994</v>
      </c>
      <c r="E24" s="21">
        <f>+D24-C24</f>
        <v>-31.908730000000006</v>
      </c>
      <c r="F24" s="21">
        <v>10</v>
      </c>
      <c r="G24" s="21">
        <f>+E24+F24</f>
        <v>-21.908730000000006</v>
      </c>
    </row>
    <row r="25" spans="2:7" ht="15">
      <c r="B25" s="19" t="s">
        <v>24</v>
      </c>
      <c r="C25" s="21">
        <v>107</v>
      </c>
      <c r="D25" s="21">
        <v>106.99767</v>
      </c>
      <c r="E25" s="21">
        <f>+D25-C25</f>
        <v>-0.0023300000000006094</v>
      </c>
      <c r="F25" s="21"/>
      <c r="G25" s="21">
        <f>+E25+F25</f>
        <v>-0.0023300000000006094</v>
      </c>
    </row>
    <row r="26" spans="2:7" ht="15">
      <c r="B26" s="19" t="s">
        <v>25</v>
      </c>
      <c r="C26" s="21">
        <v>160</v>
      </c>
      <c r="D26" s="21">
        <v>160.733</v>
      </c>
      <c r="E26" s="21">
        <f>+D26-C26</f>
        <v>0.7330000000000041</v>
      </c>
      <c r="F26" s="21"/>
      <c r="G26" s="21">
        <f>+E26+F26</f>
        <v>0.7330000000000041</v>
      </c>
    </row>
    <row r="27" spans="2:7" ht="15">
      <c r="B27" s="24" t="s">
        <v>26</v>
      </c>
      <c r="C27" s="21">
        <v>75</v>
      </c>
      <c r="D27" s="21">
        <v>65.55758</v>
      </c>
      <c r="E27" s="21">
        <f>+D27-C27</f>
        <v>-9.442419999999998</v>
      </c>
      <c r="F27" s="21"/>
      <c r="G27" s="21">
        <f>+E27+F27</f>
        <v>-9.442419999999998</v>
      </c>
    </row>
    <row r="28" spans="2:7" ht="15">
      <c r="B28" s="24" t="s">
        <v>27</v>
      </c>
      <c r="C28" s="21">
        <v>191</v>
      </c>
      <c r="D28" s="21">
        <v>203.15548</v>
      </c>
      <c r="E28" s="21">
        <f>+D28-C28</f>
        <v>12.155480000000011</v>
      </c>
      <c r="F28" s="21"/>
      <c r="G28" s="21">
        <f>+E28+F28</f>
        <v>12.155480000000011</v>
      </c>
    </row>
    <row r="29" spans="2:7" ht="15">
      <c r="B29" s="24" t="s">
        <v>28</v>
      </c>
      <c r="C29" s="21">
        <v>47</v>
      </c>
      <c r="D29" s="21">
        <v>45.248239999999996</v>
      </c>
      <c r="E29" s="21">
        <f>+D29-C29</f>
        <v>-1.7517600000000044</v>
      </c>
      <c r="F29" s="21"/>
      <c r="G29" s="21">
        <f>+E29+F29</f>
        <v>-1.7517600000000044</v>
      </c>
    </row>
    <row r="30" spans="2:7" ht="15">
      <c r="B30" s="24" t="s">
        <v>29</v>
      </c>
      <c r="C30" s="21">
        <v>75</v>
      </c>
      <c r="D30" s="21">
        <v>33.34934</v>
      </c>
      <c r="E30" s="21">
        <f>+D30-C30</f>
        <v>-41.65066</v>
      </c>
      <c r="F30" s="21">
        <v>40</v>
      </c>
      <c r="G30" s="21">
        <f>+E30+F30</f>
        <v>-1.650660000000002</v>
      </c>
    </row>
    <row r="31" spans="2:7" ht="15">
      <c r="B31" s="24" t="s">
        <v>30</v>
      </c>
      <c r="C31" s="21">
        <v>200</v>
      </c>
      <c r="D31" s="21">
        <v>207.31605</v>
      </c>
      <c r="E31" s="21">
        <f>+D31-C31</f>
        <v>7.31604999999999</v>
      </c>
      <c r="F31" s="21"/>
      <c r="G31" s="21">
        <f>+E31+F31</f>
        <v>7.31604999999999</v>
      </c>
    </row>
    <row r="32" spans="2:7" ht="15">
      <c r="B32" s="19" t="s">
        <v>31</v>
      </c>
      <c r="C32" s="21">
        <v>102</v>
      </c>
      <c r="D32" s="21">
        <v>63.2154</v>
      </c>
      <c r="E32" s="21">
        <f>+D32-C32</f>
        <v>-38.7846</v>
      </c>
      <c r="F32" s="21">
        <v>39</v>
      </c>
      <c r="G32" s="21">
        <f>+E32+F32</f>
        <v>0.21540000000000248</v>
      </c>
    </row>
    <row r="33" spans="2:7" s="14" customFormat="1" ht="15">
      <c r="B33" s="24" t="s">
        <v>32</v>
      </c>
      <c r="C33" s="21">
        <v>97</v>
      </c>
      <c r="D33" s="21">
        <v>104.37561</v>
      </c>
      <c r="E33" s="21">
        <f>+D33-C33</f>
        <v>7.375609999999995</v>
      </c>
      <c r="F33" s="21"/>
      <c r="G33" s="21">
        <f>+E33+F33</f>
        <v>7.375609999999995</v>
      </c>
    </row>
    <row r="34" spans="2:7" s="14" customFormat="1" ht="15">
      <c r="B34" s="19" t="s">
        <v>33</v>
      </c>
      <c r="C34" s="21">
        <v>124</v>
      </c>
      <c r="D34" s="21">
        <v>123.35945</v>
      </c>
      <c r="E34" s="21">
        <f>+D34-C34</f>
        <v>-0.6405500000000046</v>
      </c>
      <c r="F34" s="21"/>
      <c r="G34" s="21">
        <f>+E34+F34</f>
        <v>-0.6405500000000046</v>
      </c>
    </row>
    <row r="35" spans="2:7" s="14" customFormat="1" ht="15">
      <c r="B35" s="19" t="s">
        <v>34</v>
      </c>
      <c r="C35" s="21">
        <v>11</v>
      </c>
      <c r="D35" s="21">
        <v>3.5</v>
      </c>
      <c r="E35" s="21">
        <f>+D35-C35</f>
        <v>-7.5</v>
      </c>
      <c r="F35" s="21">
        <v>7</v>
      </c>
      <c r="G35" s="21">
        <f>+E35+F35</f>
        <v>-0.5</v>
      </c>
    </row>
    <row r="36" spans="2:7" ht="15">
      <c r="B36" s="19" t="s">
        <v>35</v>
      </c>
      <c r="C36" s="21">
        <v>185</v>
      </c>
      <c r="D36" s="21">
        <v>138.92313000000001</v>
      </c>
      <c r="E36" s="21">
        <f>+D36-C36</f>
        <v>-46.076869999999985</v>
      </c>
      <c r="F36" s="21">
        <v>62</v>
      </c>
      <c r="G36" s="21">
        <f>+E36+F36</f>
        <v>15.923130000000015</v>
      </c>
    </row>
    <row r="37" spans="2:7" s="14" customFormat="1" ht="15.75" thickBot="1">
      <c r="B37" s="19"/>
      <c r="C37" s="21"/>
      <c r="D37" s="21"/>
      <c r="E37" s="21"/>
      <c r="F37" s="21"/>
      <c r="G37" s="21"/>
    </row>
    <row r="38" spans="2:7" s="14" customFormat="1" ht="16.5" thickBot="1">
      <c r="B38" s="25" t="s">
        <v>36</v>
      </c>
      <c r="C38" s="26">
        <f>SUM(C5:C36)</f>
        <v>2527</v>
      </c>
      <c r="D38" s="26">
        <f>SUM(D5:D36)</f>
        <v>2232.68667</v>
      </c>
      <c r="E38" s="26">
        <f>SUM(E5:E36)</f>
        <v>-294.31333</v>
      </c>
      <c r="F38" s="26">
        <f>SUM(F5:F36)</f>
        <v>294</v>
      </c>
      <c r="G38" s="26">
        <f>SUM(G5:G36)</f>
        <v>-0.31332999999998634</v>
      </c>
    </row>
    <row r="39" spans="2:7" s="14" customFormat="1" ht="15">
      <c r="B39" s="19"/>
      <c r="C39" s="21"/>
      <c r="D39" s="21"/>
      <c r="E39" s="21"/>
      <c r="F39" s="21"/>
      <c r="G39" s="21"/>
    </row>
    <row r="40" spans="2:7" s="14" customFormat="1" ht="15.75">
      <c r="B40" s="23" t="s">
        <v>37</v>
      </c>
      <c r="C40" s="21"/>
      <c r="D40" s="21"/>
      <c r="E40" s="21"/>
      <c r="F40" s="21"/>
      <c r="G40" s="21"/>
    </row>
    <row r="41" spans="2:7" s="14" customFormat="1" ht="15.75">
      <c r="B41" s="23" t="s">
        <v>38</v>
      </c>
      <c r="C41" s="21"/>
      <c r="D41" s="21"/>
      <c r="E41" s="21"/>
      <c r="F41" s="21"/>
      <c r="G41" s="21"/>
    </row>
    <row r="42" spans="2:7" s="14" customFormat="1" ht="15.75">
      <c r="B42" s="27" t="s">
        <v>39</v>
      </c>
      <c r="C42" s="28"/>
      <c r="D42" s="28"/>
      <c r="E42" s="28"/>
      <c r="F42" s="28"/>
      <c r="G42" s="28"/>
    </row>
    <row r="43" spans="2:7" s="14" customFormat="1" ht="15">
      <c r="B43" s="19" t="s">
        <v>40</v>
      </c>
      <c r="C43" s="21">
        <v>450</v>
      </c>
      <c r="D43" s="21">
        <v>339.16573</v>
      </c>
      <c r="E43" s="21">
        <f>+D43-C43</f>
        <v>-110.83427</v>
      </c>
      <c r="F43" s="21">
        <f>19+38+24+30</f>
        <v>111</v>
      </c>
      <c r="G43" s="21">
        <f>+E43+F43</f>
        <v>0.16572999999999638</v>
      </c>
    </row>
    <row r="44" spans="2:7" s="14" customFormat="1" ht="15">
      <c r="B44" s="19" t="s">
        <v>41</v>
      </c>
      <c r="C44" s="21">
        <v>240</v>
      </c>
      <c r="D44" s="21">
        <v>38.90125</v>
      </c>
      <c r="E44" s="21">
        <f>+D44-C44</f>
        <v>-201.09875</v>
      </c>
      <c r="F44" s="21">
        <f>13+188</f>
        <v>201</v>
      </c>
      <c r="G44" s="21">
        <f>+E44+F44</f>
        <v>-0.09874999999999545</v>
      </c>
    </row>
    <row r="45" spans="2:7" s="14" customFormat="1" ht="15">
      <c r="B45" s="19" t="s">
        <v>42</v>
      </c>
      <c r="C45" s="21">
        <v>43</v>
      </c>
      <c r="D45" s="21">
        <v>48.73954</v>
      </c>
      <c r="E45" s="21">
        <f>+D45-C45</f>
        <v>5.739539999999998</v>
      </c>
      <c r="F45" s="21"/>
      <c r="G45" s="21">
        <f>+E45+F45</f>
        <v>5.739539999999998</v>
      </c>
    </row>
    <row r="46" spans="2:7" s="14" customFormat="1" ht="15">
      <c r="B46" s="19" t="s">
        <v>43</v>
      </c>
      <c r="C46" s="21">
        <v>278</v>
      </c>
      <c r="D46" s="21">
        <v>70.64688000000001</v>
      </c>
      <c r="E46" s="21">
        <f>+D46-C46</f>
        <v>-207.35312</v>
      </c>
      <c r="F46" s="21">
        <f>184+17+5</f>
        <v>206</v>
      </c>
      <c r="G46" s="21">
        <f>+E46+F46</f>
        <v>-1.3531199999999899</v>
      </c>
    </row>
    <row r="47" spans="2:7" s="14" customFormat="1" ht="15.75" thickBot="1">
      <c r="B47" s="19" t="s">
        <v>44</v>
      </c>
      <c r="C47" s="21">
        <v>25</v>
      </c>
      <c r="D47" s="21">
        <v>21.04111</v>
      </c>
      <c r="E47" s="21">
        <f>+D47-C47</f>
        <v>-3.9588900000000002</v>
      </c>
      <c r="F47" s="21"/>
      <c r="G47" s="21">
        <f>+E47+F47</f>
        <v>-3.9588900000000002</v>
      </c>
    </row>
    <row r="48" spans="2:7" s="14" customFormat="1" ht="16.5" thickBot="1">
      <c r="B48" s="25" t="s">
        <v>36</v>
      </c>
      <c r="C48" s="26">
        <f>SUM(C43:C47)</f>
        <v>1036</v>
      </c>
      <c r="D48" s="26">
        <f>SUM(D43:D47)</f>
        <v>518.49451</v>
      </c>
      <c r="E48" s="26">
        <f>SUM(E43:E47)</f>
        <v>-517.50549</v>
      </c>
      <c r="F48" s="26">
        <f>SUM(F43:F47)</f>
        <v>518</v>
      </c>
      <c r="G48" s="26">
        <f>SUM(G43:G47)</f>
        <v>0.4945100000000089</v>
      </c>
    </row>
    <row r="49" spans="2:7" s="14" customFormat="1" ht="15.75">
      <c r="B49" s="29" t="s">
        <v>45</v>
      </c>
      <c r="C49" s="30"/>
      <c r="D49" s="30"/>
      <c r="E49" s="30"/>
      <c r="F49" s="30"/>
      <c r="G49" s="30"/>
    </row>
    <row r="50" spans="2:7" s="14" customFormat="1" ht="15.75">
      <c r="B50" s="27" t="s">
        <v>39</v>
      </c>
      <c r="C50" s="21"/>
      <c r="D50" s="21"/>
      <c r="E50" s="21"/>
      <c r="F50" s="21"/>
      <c r="G50" s="21"/>
    </row>
    <row r="51" spans="2:7" ht="15">
      <c r="B51" s="19" t="s">
        <v>46</v>
      </c>
      <c r="C51" s="21">
        <v>25</v>
      </c>
      <c r="D51" s="21">
        <v>25.52805</v>
      </c>
      <c r="E51" s="21">
        <f>+D51-C51</f>
        <v>0.5280500000000004</v>
      </c>
      <c r="F51" s="21"/>
      <c r="G51" s="21">
        <f>+E51+F51</f>
        <v>0.5280500000000004</v>
      </c>
    </row>
    <row r="52" spans="2:7" ht="15" hidden="1">
      <c r="B52" s="19" t="s">
        <v>47</v>
      </c>
      <c r="C52" s="21">
        <v>0</v>
      </c>
      <c r="D52" s="21">
        <v>0</v>
      </c>
      <c r="E52" s="21">
        <f>+D52-C52</f>
        <v>0</v>
      </c>
      <c r="F52" s="21"/>
      <c r="G52" s="21">
        <f>+E52+F52</f>
        <v>0</v>
      </c>
    </row>
    <row r="53" spans="2:7" s="14" customFormat="1" ht="15.75">
      <c r="B53" s="27" t="s">
        <v>48</v>
      </c>
      <c r="C53" s="28"/>
      <c r="D53" s="28"/>
      <c r="E53" s="28"/>
      <c r="F53" s="28"/>
      <c r="G53" s="28"/>
    </row>
    <row r="54" spans="2:7" s="14" customFormat="1" ht="15">
      <c r="B54" s="31" t="s">
        <v>49</v>
      </c>
      <c r="C54" s="21">
        <v>10</v>
      </c>
      <c r="D54" s="21">
        <v>9.929</v>
      </c>
      <c r="E54" s="21">
        <f>+D54-C54</f>
        <v>-0.07099999999999973</v>
      </c>
      <c r="F54" s="28"/>
      <c r="G54" s="21">
        <f>+E54+F54</f>
        <v>-0.07099999999999973</v>
      </c>
    </row>
    <row r="55" spans="2:7" ht="15">
      <c r="B55" s="19" t="s">
        <v>50</v>
      </c>
      <c r="C55" s="21">
        <v>30</v>
      </c>
      <c r="D55" s="21">
        <v>17.12</v>
      </c>
      <c r="E55" s="21">
        <f>+D55-C55</f>
        <v>-12.879999999999999</v>
      </c>
      <c r="F55" s="21"/>
      <c r="G55" s="21">
        <f>+E55+F55</f>
        <v>-12.879999999999999</v>
      </c>
    </row>
    <row r="56" spans="2:7" s="14" customFormat="1" ht="15">
      <c r="B56" s="32" t="s">
        <v>51</v>
      </c>
      <c r="C56" s="21">
        <v>51</v>
      </c>
      <c r="D56" s="21">
        <v>42.681400000000004</v>
      </c>
      <c r="E56" s="21">
        <f>+D56-C56</f>
        <v>-8.318599999999996</v>
      </c>
      <c r="F56" s="21"/>
      <c r="G56" s="21">
        <f>+E56+F56</f>
        <v>-8.318599999999996</v>
      </c>
    </row>
    <row r="57" spans="2:7" s="14" customFormat="1" ht="15" hidden="1">
      <c r="B57" s="33" t="s">
        <v>52</v>
      </c>
      <c r="C57" s="21">
        <v>0</v>
      </c>
      <c r="D57" s="21">
        <v>0</v>
      </c>
      <c r="E57" s="21">
        <f>+D57-C57</f>
        <v>0</v>
      </c>
      <c r="F57" s="21"/>
      <c r="G57" s="21">
        <f>+E57+F57</f>
        <v>0</v>
      </c>
    </row>
    <row r="58" spans="2:7" s="14" customFormat="1" ht="15">
      <c r="B58" s="32" t="s">
        <v>53</v>
      </c>
      <c r="C58" s="21">
        <v>33</v>
      </c>
      <c r="D58" s="21">
        <v>14.763770000000001</v>
      </c>
      <c r="E58" s="21">
        <f>+D58-C58</f>
        <v>-18.23623</v>
      </c>
      <c r="F58" s="21">
        <v>18</v>
      </c>
      <c r="G58" s="21">
        <f>+E58+F58</f>
        <v>-0.23622999999999905</v>
      </c>
    </row>
    <row r="59" spans="2:7" s="14" customFormat="1" ht="15.75">
      <c r="B59" s="27" t="s">
        <v>54</v>
      </c>
      <c r="C59" s="34"/>
      <c r="D59" s="34"/>
      <c r="E59" s="34"/>
      <c r="F59" s="34"/>
      <c r="G59" s="34"/>
    </row>
    <row r="60" spans="2:7" s="14" customFormat="1" ht="15">
      <c r="B60" s="35" t="s">
        <v>55</v>
      </c>
      <c r="C60" s="21">
        <v>15</v>
      </c>
      <c r="D60" s="21">
        <v>7.775</v>
      </c>
      <c r="E60" s="21">
        <f>+D60-C60</f>
        <v>-7.225</v>
      </c>
      <c r="F60" s="21">
        <v>7</v>
      </c>
      <c r="G60" s="21">
        <f>+E60+F60</f>
        <v>-0.22499999999999964</v>
      </c>
    </row>
    <row r="61" spans="2:7" s="14" customFormat="1" ht="15">
      <c r="B61" s="35" t="s">
        <v>56</v>
      </c>
      <c r="C61" s="21">
        <v>30</v>
      </c>
      <c r="D61" s="21">
        <v>0.339</v>
      </c>
      <c r="E61" s="21">
        <f>+D61-C61</f>
        <v>-29.661</v>
      </c>
      <c r="F61" s="21">
        <v>30</v>
      </c>
      <c r="G61" s="21">
        <f>+E61+F61</f>
        <v>0.33899999999999864</v>
      </c>
    </row>
    <row r="62" spans="2:7" s="14" customFormat="1" ht="15.75">
      <c r="B62" s="27" t="s">
        <v>57</v>
      </c>
      <c r="C62" s="21"/>
      <c r="D62" s="21"/>
      <c r="E62" s="21">
        <f>+D62-C62</f>
        <v>0</v>
      </c>
      <c r="F62" s="21"/>
      <c r="G62" s="21"/>
    </row>
    <row r="63" spans="2:7" s="14" customFormat="1" ht="15" hidden="1">
      <c r="B63" s="19" t="s">
        <v>58</v>
      </c>
      <c r="C63" s="21">
        <v>0</v>
      </c>
      <c r="D63" s="21">
        <v>0</v>
      </c>
      <c r="E63" s="21">
        <f>+D63-C63</f>
        <v>0</v>
      </c>
      <c r="F63" s="21"/>
      <c r="G63" s="21">
        <f>+E63+F63</f>
        <v>0</v>
      </c>
    </row>
    <row r="64" spans="2:7" s="14" customFormat="1" ht="15">
      <c r="B64" s="19" t="s">
        <v>59</v>
      </c>
      <c r="C64" s="21">
        <v>10</v>
      </c>
      <c r="D64" s="21">
        <v>7.6646</v>
      </c>
      <c r="E64" s="21">
        <f>+D64-C64</f>
        <v>-2.3354</v>
      </c>
      <c r="F64" s="21"/>
      <c r="G64" s="21">
        <f>+E64+F64</f>
        <v>-2.3354</v>
      </c>
    </row>
    <row r="65" spans="2:7" s="14" customFormat="1" ht="15" hidden="1">
      <c r="B65" s="19" t="s">
        <v>60</v>
      </c>
      <c r="C65" s="21">
        <v>0</v>
      </c>
      <c r="D65" s="21">
        <v>0</v>
      </c>
      <c r="E65" s="21">
        <f>+D65-C65</f>
        <v>0</v>
      </c>
      <c r="F65" s="21"/>
      <c r="G65" s="21">
        <f>+E65+F65</f>
        <v>0</v>
      </c>
    </row>
    <row r="66" spans="2:7" s="14" customFormat="1" ht="15">
      <c r="B66" s="19" t="s">
        <v>61</v>
      </c>
      <c r="C66" s="21">
        <v>90</v>
      </c>
      <c r="D66" s="21">
        <v>0</v>
      </c>
      <c r="E66" s="21">
        <f>+D66-C66</f>
        <v>-90</v>
      </c>
      <c r="F66" s="21">
        <v>90</v>
      </c>
      <c r="G66" s="21">
        <f>+E66+F66</f>
        <v>0</v>
      </c>
    </row>
    <row r="67" spans="2:7" s="14" customFormat="1" ht="15">
      <c r="B67" s="19" t="s">
        <v>62</v>
      </c>
      <c r="C67" s="21">
        <v>13</v>
      </c>
      <c r="D67" s="21">
        <v>8.5886</v>
      </c>
      <c r="E67" s="21">
        <f>+D67-C67</f>
        <v>-4.4114</v>
      </c>
      <c r="F67" s="21"/>
      <c r="G67" s="21">
        <f>+E67+F67</f>
        <v>-4.4114</v>
      </c>
    </row>
    <row r="68" spans="2:7" s="14" customFormat="1" ht="15">
      <c r="B68" s="19" t="s">
        <v>63</v>
      </c>
      <c r="C68" s="21">
        <v>50</v>
      </c>
      <c r="D68" s="21">
        <v>59.141160000000006</v>
      </c>
      <c r="E68" s="21">
        <f>+D68-C68</f>
        <v>9.141160000000006</v>
      </c>
      <c r="F68" s="21"/>
      <c r="G68" s="21">
        <f>+E68+F68</f>
        <v>9.141160000000006</v>
      </c>
    </row>
    <row r="69" spans="2:7" s="14" customFormat="1" ht="15.75" thickBot="1">
      <c r="B69" s="19" t="s">
        <v>64</v>
      </c>
      <c r="C69" s="21">
        <v>17</v>
      </c>
      <c r="D69" s="21">
        <v>11.444049999999999</v>
      </c>
      <c r="E69" s="21">
        <f>+D69-C69</f>
        <v>-5.555950000000001</v>
      </c>
      <c r="F69" s="21">
        <v>6</v>
      </c>
      <c r="G69" s="21">
        <f>+E69+F69</f>
        <v>0.44404999999999895</v>
      </c>
    </row>
    <row r="70" spans="2:7" s="14" customFormat="1" ht="16.5" thickBot="1">
      <c r="B70" s="25" t="s">
        <v>36</v>
      </c>
      <c r="C70" s="26">
        <f>SUM(C49:C69)</f>
        <v>374</v>
      </c>
      <c r="D70" s="26">
        <f>SUM(D49:D69)</f>
        <v>204.97463000000005</v>
      </c>
      <c r="E70" s="26">
        <f>SUM(E49:E69)</f>
        <v>-169.02536999999995</v>
      </c>
      <c r="F70" s="26">
        <f>SUM(F49:F69)</f>
        <v>151</v>
      </c>
      <c r="G70" s="26">
        <f>SUM(G49:G69)</f>
        <v>-18.025369999999995</v>
      </c>
    </row>
    <row r="71" spans="2:7" s="14" customFormat="1" ht="15.75">
      <c r="B71" s="23" t="s">
        <v>65</v>
      </c>
      <c r="C71" s="36"/>
      <c r="D71" s="36"/>
      <c r="E71" s="36"/>
      <c r="F71" s="36"/>
      <c r="G71" s="36"/>
    </row>
    <row r="72" spans="2:7" s="14" customFormat="1" ht="15.75">
      <c r="B72" s="27" t="s">
        <v>39</v>
      </c>
      <c r="C72" s="36"/>
      <c r="D72" s="36"/>
      <c r="E72" s="36"/>
      <c r="F72" s="36"/>
      <c r="G72" s="36"/>
    </row>
    <row r="73" spans="2:7" s="14" customFormat="1" ht="15">
      <c r="B73" s="19" t="s">
        <v>66</v>
      </c>
      <c r="C73" s="21">
        <v>32</v>
      </c>
      <c r="D73" s="21">
        <v>21</v>
      </c>
      <c r="E73" s="21">
        <f>+D73-C73</f>
        <v>-11</v>
      </c>
      <c r="F73" s="21">
        <v>11</v>
      </c>
      <c r="G73" s="21">
        <f>+E73+F73</f>
        <v>0</v>
      </c>
    </row>
    <row r="74" spans="2:7" s="14" customFormat="1" ht="15">
      <c r="B74" s="19" t="s">
        <v>67</v>
      </c>
      <c r="C74" s="21">
        <v>69</v>
      </c>
      <c r="D74" s="21">
        <v>45.583040000000004</v>
      </c>
      <c r="E74" s="21">
        <f>+D74-C74</f>
        <v>-23.416959999999996</v>
      </c>
      <c r="F74" s="21">
        <v>23</v>
      </c>
      <c r="G74" s="21">
        <f>+E74+F74</f>
        <v>-0.416959999999996</v>
      </c>
    </row>
    <row r="75" spans="2:7" s="14" customFormat="1" ht="15">
      <c r="B75" s="19" t="s">
        <v>68</v>
      </c>
      <c r="C75" s="21">
        <v>39</v>
      </c>
      <c r="D75" s="21">
        <v>4.585</v>
      </c>
      <c r="E75" s="21">
        <f>+D75-C75</f>
        <v>-34.415</v>
      </c>
      <c r="F75" s="21">
        <v>34</v>
      </c>
      <c r="G75" s="21">
        <f>+E75+F75</f>
        <v>-0.41499999999999915</v>
      </c>
    </row>
    <row r="76" spans="2:7" s="14" customFormat="1" ht="15">
      <c r="B76" s="32" t="s">
        <v>69</v>
      </c>
      <c r="C76" s="21">
        <v>4</v>
      </c>
      <c r="D76" s="21">
        <v>3.84537</v>
      </c>
      <c r="E76" s="21">
        <f>+D76-C76</f>
        <v>-0.15463000000000005</v>
      </c>
      <c r="F76" s="21"/>
      <c r="G76" s="21">
        <f>+E76+F76</f>
        <v>-0.15463000000000005</v>
      </c>
    </row>
    <row r="77" spans="2:7" s="14" customFormat="1" ht="15.75">
      <c r="B77" s="27" t="s">
        <v>54</v>
      </c>
      <c r="C77" s="37"/>
      <c r="D77" s="37"/>
      <c r="E77" s="37"/>
      <c r="F77" s="37"/>
      <c r="G77" s="37"/>
    </row>
    <row r="78" spans="2:7" s="14" customFormat="1" ht="15">
      <c r="B78" s="38" t="s">
        <v>70</v>
      </c>
      <c r="C78" s="21">
        <v>118</v>
      </c>
      <c r="D78" s="21">
        <v>105.58564</v>
      </c>
      <c r="E78" s="21">
        <f>+D78-C78</f>
        <v>-12.414360000000002</v>
      </c>
      <c r="F78" s="21">
        <v>12</v>
      </c>
      <c r="G78" s="21">
        <f>+E78+F78</f>
        <v>-0.41436000000000206</v>
      </c>
    </row>
    <row r="79" spans="2:7" ht="15">
      <c r="B79" s="19" t="s">
        <v>71</v>
      </c>
      <c r="C79" s="21">
        <v>3</v>
      </c>
      <c r="D79" s="21">
        <v>4.1784</v>
      </c>
      <c r="E79" s="21">
        <f>+D79-C79</f>
        <v>1.1784</v>
      </c>
      <c r="F79" s="21"/>
      <c r="G79" s="21">
        <f>+E79+F79</f>
        <v>1.1784</v>
      </c>
    </row>
    <row r="80" spans="2:7" s="14" customFormat="1" ht="15">
      <c r="B80" s="38" t="s">
        <v>72</v>
      </c>
      <c r="C80" s="21">
        <v>3</v>
      </c>
      <c r="D80" s="21">
        <v>2.5</v>
      </c>
      <c r="E80" s="21">
        <f>+D80-C80</f>
        <v>-0.5</v>
      </c>
      <c r="F80" s="21"/>
      <c r="G80" s="21">
        <f>+E80+F80</f>
        <v>-0.5</v>
      </c>
    </row>
    <row r="81" spans="2:7" s="14" customFormat="1" ht="15.75">
      <c r="B81" s="27" t="s">
        <v>57</v>
      </c>
      <c r="C81" s="34"/>
      <c r="D81" s="34"/>
      <c r="E81" s="34"/>
      <c r="F81" s="34"/>
      <c r="G81" s="34"/>
    </row>
    <row r="82" spans="2:7" s="14" customFormat="1" ht="15" hidden="1">
      <c r="B82" s="32" t="s">
        <v>69</v>
      </c>
      <c r="C82" s="21">
        <v>0</v>
      </c>
      <c r="D82" s="21">
        <v>0</v>
      </c>
      <c r="E82" s="21">
        <f>+D82-C82</f>
        <v>0</v>
      </c>
      <c r="F82" s="21"/>
      <c r="G82" s="21">
        <f>+E82+F82</f>
        <v>0</v>
      </c>
    </row>
    <row r="83" spans="2:7" s="14" customFormat="1" ht="15">
      <c r="B83" s="19" t="s">
        <v>73</v>
      </c>
      <c r="C83" s="21">
        <v>226</v>
      </c>
      <c r="D83" s="21">
        <v>21.640189999999997</v>
      </c>
      <c r="E83" s="21">
        <f>+D83-C83</f>
        <v>-204.35981</v>
      </c>
      <c r="F83" s="21">
        <v>204</v>
      </c>
      <c r="G83" s="21">
        <f>+E83+F83</f>
        <v>-0.3598100000000102</v>
      </c>
    </row>
    <row r="84" spans="2:7" s="14" customFormat="1" ht="15">
      <c r="B84" s="19" t="s">
        <v>74</v>
      </c>
      <c r="C84" s="21">
        <v>2675</v>
      </c>
      <c r="D84" s="21">
        <v>2601.67412</v>
      </c>
      <c r="E84" s="21">
        <f>+D84-C84</f>
        <v>-73.32587999999987</v>
      </c>
      <c r="F84" s="21"/>
      <c r="G84" s="21">
        <f>+E84+F84</f>
        <v>-73.32587999999987</v>
      </c>
    </row>
    <row r="85" spans="2:7" s="14" customFormat="1" ht="15">
      <c r="B85" s="19" t="s">
        <v>75</v>
      </c>
      <c r="C85" s="21">
        <v>1400</v>
      </c>
      <c r="D85" s="21">
        <v>1526.16746</v>
      </c>
      <c r="E85" s="21">
        <f>+D85-C85</f>
        <v>126.16745999999989</v>
      </c>
      <c r="F85" s="21"/>
      <c r="G85" s="21">
        <f>+E85+F85</f>
        <v>126.16745999999989</v>
      </c>
    </row>
    <row r="86" spans="2:7" s="14" customFormat="1" ht="15">
      <c r="B86" s="19" t="s">
        <v>76</v>
      </c>
      <c r="C86" s="21">
        <v>13</v>
      </c>
      <c r="D86" s="21">
        <v>12.375</v>
      </c>
      <c r="E86" s="21">
        <f>+D86-C86</f>
        <v>-0.625</v>
      </c>
      <c r="F86" s="21"/>
      <c r="G86" s="21">
        <f>+E86+F86</f>
        <v>-0.625</v>
      </c>
    </row>
    <row r="87" spans="2:7" s="14" customFormat="1" ht="15">
      <c r="B87" s="19" t="s">
        <v>77</v>
      </c>
      <c r="C87" s="21">
        <v>70</v>
      </c>
      <c r="D87" s="21">
        <v>69.76058</v>
      </c>
      <c r="E87" s="21">
        <f>+D87-C87</f>
        <v>-0.23941999999999553</v>
      </c>
      <c r="F87" s="21"/>
      <c r="G87" s="21">
        <f>+E87+F87</f>
        <v>-0.23941999999999553</v>
      </c>
    </row>
    <row r="88" spans="2:7" s="14" customFormat="1" ht="15" hidden="1">
      <c r="B88" s="19" t="s">
        <v>78</v>
      </c>
      <c r="C88" s="21">
        <v>0</v>
      </c>
      <c r="D88" s="21">
        <v>0</v>
      </c>
      <c r="E88" s="21">
        <f>+D88-C88</f>
        <v>0</v>
      </c>
      <c r="F88" s="21"/>
      <c r="G88" s="21">
        <f>+E88+F88</f>
        <v>0</v>
      </c>
    </row>
    <row r="89" spans="2:7" s="14" customFormat="1" ht="15">
      <c r="B89" s="19" t="s">
        <v>79</v>
      </c>
      <c r="C89" s="21">
        <v>24</v>
      </c>
      <c r="D89" s="21">
        <v>23.016029999999997</v>
      </c>
      <c r="E89" s="21">
        <f>+D89-C89</f>
        <v>-0.9839700000000029</v>
      </c>
      <c r="F89" s="21"/>
      <c r="G89" s="21">
        <f>+E89+F89</f>
        <v>-0.9839700000000029</v>
      </c>
    </row>
    <row r="90" spans="2:7" s="14" customFormat="1" ht="15">
      <c r="B90" s="19" t="s">
        <v>80</v>
      </c>
      <c r="C90" s="21">
        <v>7</v>
      </c>
      <c r="D90" s="21">
        <v>9.53675</v>
      </c>
      <c r="E90" s="21">
        <f>+D90-C90</f>
        <v>2.5367499999999996</v>
      </c>
      <c r="F90" s="21"/>
      <c r="G90" s="21">
        <f>+E90+F90</f>
        <v>2.5367499999999996</v>
      </c>
    </row>
    <row r="91" spans="2:7" s="14" customFormat="1" ht="15">
      <c r="B91" s="19" t="s">
        <v>81</v>
      </c>
      <c r="C91" s="21">
        <v>62</v>
      </c>
      <c r="D91" s="21">
        <v>62</v>
      </c>
      <c r="E91" s="21">
        <f>+D91-C91</f>
        <v>0</v>
      </c>
      <c r="F91" s="21"/>
      <c r="G91" s="21">
        <f>+E91+F91</f>
        <v>0</v>
      </c>
    </row>
    <row r="92" spans="2:7" s="14" customFormat="1" ht="15">
      <c r="B92" s="19" t="s">
        <v>82</v>
      </c>
      <c r="C92" s="21">
        <v>50</v>
      </c>
      <c r="D92" s="21">
        <v>50.205</v>
      </c>
      <c r="E92" s="21">
        <f>+D92-C92</f>
        <v>0.2049999999999983</v>
      </c>
      <c r="F92" s="21"/>
      <c r="G92" s="21">
        <f>+E92+F92</f>
        <v>0.2049999999999983</v>
      </c>
    </row>
    <row r="93" spans="2:7" s="14" customFormat="1" ht="15" hidden="1">
      <c r="B93" s="19" t="s">
        <v>83</v>
      </c>
      <c r="C93" s="21">
        <v>0</v>
      </c>
      <c r="D93" s="21">
        <v>0</v>
      </c>
      <c r="E93" s="21">
        <f>+D93-C93</f>
        <v>0</v>
      </c>
      <c r="F93" s="21"/>
      <c r="G93" s="21">
        <f>+E93+F93</f>
        <v>0</v>
      </c>
    </row>
    <row r="94" spans="2:7" s="14" customFormat="1" ht="15.75" thickBot="1">
      <c r="B94" s="19" t="s">
        <v>84</v>
      </c>
      <c r="C94" s="21">
        <v>13</v>
      </c>
      <c r="D94" s="21">
        <v>10</v>
      </c>
      <c r="E94" s="21">
        <f>+D94-C94</f>
        <v>-3</v>
      </c>
      <c r="F94" s="21"/>
      <c r="G94" s="21">
        <f>+E94+F94</f>
        <v>-3</v>
      </c>
    </row>
    <row r="95" spans="2:7" s="14" customFormat="1" ht="16.5" thickBot="1">
      <c r="B95" s="25" t="s">
        <v>36</v>
      </c>
      <c r="C95" s="26">
        <f>SUM(C71:C94)</f>
        <v>4808</v>
      </c>
      <c r="D95" s="26">
        <f>SUM(D71:D94)</f>
        <v>4573.65258</v>
      </c>
      <c r="E95" s="26">
        <f>SUM(E71:E94)</f>
        <v>-234.34741999999994</v>
      </c>
      <c r="F95" s="26">
        <f>SUM(F71:F94)</f>
        <v>284</v>
      </c>
      <c r="G95" s="26">
        <f>SUM(G71:G94)</f>
        <v>49.652580000000015</v>
      </c>
    </row>
    <row r="96" spans="2:7" s="14" customFormat="1" ht="15.75">
      <c r="B96" s="29" t="s">
        <v>85</v>
      </c>
      <c r="C96" s="30"/>
      <c r="D96" s="30"/>
      <c r="E96" s="30"/>
      <c r="F96" s="30"/>
      <c r="G96" s="30"/>
    </row>
    <row r="97" spans="2:7" s="14" customFormat="1" ht="15.75">
      <c r="B97" s="27" t="s">
        <v>39</v>
      </c>
      <c r="C97" s="21"/>
      <c r="D97" s="21"/>
      <c r="E97" s="21"/>
      <c r="F97" s="21"/>
      <c r="G97" s="21"/>
    </row>
    <row r="98" spans="2:7" s="14" customFormat="1" ht="15">
      <c r="B98" s="19" t="s">
        <v>86</v>
      </c>
      <c r="C98" s="21">
        <v>238</v>
      </c>
      <c r="D98" s="21">
        <v>221</v>
      </c>
      <c r="E98" s="21">
        <f>+D98-C98</f>
        <v>-17</v>
      </c>
      <c r="F98" s="21">
        <v>17</v>
      </c>
      <c r="G98" s="21">
        <f>+E98+F98</f>
        <v>0</v>
      </c>
    </row>
    <row r="99" spans="2:7" s="14" customFormat="1" ht="15.75">
      <c r="B99" s="27" t="s">
        <v>48</v>
      </c>
      <c r="C99" s="21"/>
      <c r="D99" s="21"/>
      <c r="E99" s="21"/>
      <c r="F99" s="21"/>
      <c r="G99" s="21"/>
    </row>
    <row r="100" spans="2:7" s="14" customFormat="1" ht="15">
      <c r="B100" s="19" t="s">
        <v>87</v>
      </c>
      <c r="C100" s="21">
        <v>18</v>
      </c>
      <c r="D100" s="21">
        <v>21</v>
      </c>
      <c r="E100" s="21">
        <f>+D100-C100</f>
        <v>3</v>
      </c>
      <c r="F100" s="21"/>
      <c r="G100" s="21">
        <f>+E100+F100</f>
        <v>3</v>
      </c>
    </row>
    <row r="101" spans="2:7" s="14" customFormat="1" ht="15.75">
      <c r="B101" s="27" t="s">
        <v>88</v>
      </c>
      <c r="C101" s="21"/>
      <c r="D101" s="21"/>
      <c r="E101" s="21"/>
      <c r="F101" s="21"/>
      <c r="G101" s="21"/>
    </row>
    <row r="102" spans="2:7" s="14" customFormat="1" ht="15">
      <c r="B102" s="19" t="s">
        <v>89</v>
      </c>
      <c r="C102" s="21">
        <v>168</v>
      </c>
      <c r="D102" s="21">
        <v>149</v>
      </c>
      <c r="E102" s="21">
        <f>+D102-C102</f>
        <v>-19</v>
      </c>
      <c r="F102" s="21">
        <v>14</v>
      </c>
      <c r="G102" s="21">
        <f>+E102+F102</f>
        <v>-5</v>
      </c>
    </row>
    <row r="103" spans="2:7" s="14" customFormat="1" ht="15">
      <c r="B103" s="19" t="s">
        <v>90</v>
      </c>
      <c r="C103" s="21">
        <v>20</v>
      </c>
      <c r="D103" s="21">
        <v>15</v>
      </c>
      <c r="E103" s="21">
        <f>+D103-C103</f>
        <v>-5</v>
      </c>
      <c r="F103" s="21">
        <v>5</v>
      </c>
      <c r="G103" s="21">
        <f>+E103+F103</f>
        <v>0</v>
      </c>
    </row>
    <row r="104" spans="2:7" s="14" customFormat="1" ht="15">
      <c r="B104" s="19" t="s">
        <v>91</v>
      </c>
      <c r="C104" s="21">
        <v>18</v>
      </c>
      <c r="D104" s="21">
        <v>16</v>
      </c>
      <c r="E104" s="21">
        <f>+D104-C104</f>
        <v>-2</v>
      </c>
      <c r="F104" s="21"/>
      <c r="G104" s="21">
        <f>+E104+F104</f>
        <v>-2</v>
      </c>
    </row>
    <row r="105" spans="2:7" s="14" customFormat="1" ht="15.75" thickBot="1">
      <c r="B105" s="19" t="s">
        <v>92</v>
      </c>
      <c r="C105" s="21">
        <v>35</v>
      </c>
      <c r="D105" s="21">
        <v>33</v>
      </c>
      <c r="E105" s="21">
        <f>+D105-C105</f>
        <v>-2</v>
      </c>
      <c r="F105" s="21">
        <v>2</v>
      </c>
      <c r="G105" s="21">
        <f>+E105+F105</f>
        <v>0</v>
      </c>
    </row>
    <row r="106" spans="2:7" s="14" customFormat="1" ht="16.5" thickBot="1">
      <c r="B106" s="25" t="s">
        <v>36</v>
      </c>
      <c r="C106" s="26">
        <f>SUM(C96:C105)</f>
        <v>497</v>
      </c>
      <c r="D106" s="26">
        <f>SUM(D96:D105)</f>
        <v>455</v>
      </c>
      <c r="E106" s="26">
        <f>SUM(E96:E105)</f>
        <v>-42</v>
      </c>
      <c r="F106" s="26">
        <f>SUM(F96:F105)</f>
        <v>38</v>
      </c>
      <c r="G106" s="26">
        <f>SUM(G96:G105)</f>
        <v>-4</v>
      </c>
    </row>
    <row r="107" spans="2:7" s="14" customFormat="1" ht="15" hidden="1">
      <c r="B107" s="19" t="s">
        <v>93</v>
      </c>
      <c r="C107" s="21"/>
      <c r="D107" s="21"/>
      <c r="E107" s="21"/>
      <c r="F107" s="21"/>
      <c r="G107" s="21"/>
    </row>
    <row r="108" spans="2:7" s="14" customFormat="1" ht="15" hidden="1">
      <c r="B108" s="19" t="s">
        <v>94</v>
      </c>
      <c r="C108" s="21" t="e">
        <f>SUM(#REF!)</f>
        <v>#REF!</v>
      </c>
      <c r="D108" s="21" t="e">
        <f>+#REF!</f>
        <v>#REF!</v>
      </c>
      <c r="E108" s="21" t="e">
        <f>+D108-C108</f>
        <v>#REF!</v>
      </c>
      <c r="F108" s="21"/>
      <c r="G108" s="21"/>
    </row>
    <row r="109" spans="2:7" s="14" customFormat="1" ht="16.5" hidden="1" thickBot="1">
      <c r="B109" s="25" t="s">
        <v>36</v>
      </c>
      <c r="C109" s="26" t="e">
        <f>SUM(C107:C108)</f>
        <v>#REF!</v>
      </c>
      <c r="D109" s="26" t="e">
        <f>SUM(D107:D108)</f>
        <v>#REF!</v>
      </c>
      <c r="E109" s="26" t="e">
        <f>SUM(E107:E108)</f>
        <v>#REF!</v>
      </c>
      <c r="F109" s="26">
        <f>SUM(F107:F108)</f>
        <v>0</v>
      </c>
      <c r="G109" s="26">
        <f>SUM(G107:G108)</f>
        <v>0</v>
      </c>
    </row>
    <row r="110" spans="2:7" ht="15.75" thickBot="1">
      <c r="B110" s="20"/>
      <c r="C110" s="39"/>
      <c r="D110" s="39"/>
      <c r="E110" s="39"/>
      <c r="F110" s="39"/>
      <c r="G110" s="39"/>
    </row>
    <row r="111" spans="2:7" ht="16.5" thickBot="1">
      <c r="B111" s="40" t="s">
        <v>95</v>
      </c>
      <c r="C111" s="26">
        <f>SUM(C38,C48,C70,C95,C106)</f>
        <v>9242</v>
      </c>
      <c r="D111" s="26">
        <f>SUM(D38,D48,D70,D95,D106)</f>
        <v>7984.80839</v>
      </c>
      <c r="E111" s="26" t="e">
        <f>SUM(E5:E110)/2</f>
        <v>#REF!</v>
      </c>
      <c r="F111" s="26">
        <f>SUM(F38,F48,F70,F95,F106)</f>
        <v>1285</v>
      </c>
      <c r="G111" s="26">
        <f>SUM(G38,G48,G70,G95,G106)</f>
        <v>27.808390000000042</v>
      </c>
    </row>
  </sheetData>
  <mergeCells count="1">
    <mergeCell ref="B2:G2"/>
  </mergeCells>
  <printOptions horizontalCentered="1"/>
  <pageMargins left="0.39" right="0.38" top="0.39" bottom="0.4724409448818898" header="0.3937007874015748" footer="0.11811023622047245"/>
  <pageSetup horizontalDpi="600" verticalDpi="600" orientation="portrait" paperSize="9" r:id="rId1"/>
  <rowBreaks count="2" manualBreakCount="2">
    <brk id="38" min="1" max="36" man="1"/>
    <brk id="70" min="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psutt</dc:creator>
  <cp:keywords/>
  <dc:description/>
  <cp:lastModifiedBy>psutt</cp:lastModifiedBy>
  <cp:lastPrinted>2011-07-05T11:32:29Z</cp:lastPrinted>
  <dcterms:created xsi:type="dcterms:W3CDTF">2011-07-05T11:23:17Z</dcterms:created>
  <dcterms:modified xsi:type="dcterms:W3CDTF">2011-07-05T11:32:31Z</dcterms:modified>
  <cp:category/>
  <cp:version/>
  <cp:contentType/>
  <cp:contentStatus/>
</cp:coreProperties>
</file>