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activeTab="1"/>
  </bookViews>
  <sheets>
    <sheet name="HRA" sheetId="1" r:id="rId1"/>
    <sheet name="HRA Summary" sheetId="2" r:id="rId2"/>
  </sheets>
  <externalReferences>
    <externalReference r:id="rId5"/>
    <externalReference r:id="rId6"/>
  </externalReferences>
  <definedNames>
    <definedName name="_xlnm.Print_Area" localSheetId="1">'HRA Summary'!$A$1:$H$83</definedName>
  </definedNames>
  <calcPr fullCalcOnLoad="1"/>
</workbook>
</file>

<file path=xl/sharedStrings.xml><?xml version="1.0" encoding="utf-8"?>
<sst xmlns="http://schemas.openxmlformats.org/spreadsheetml/2006/main" count="84" uniqueCount="73">
  <si>
    <t>Section 3</t>
  </si>
  <si>
    <t>Ref</t>
  </si>
  <si>
    <t>Actual</t>
  </si>
  <si>
    <t>Original</t>
  </si>
  <si>
    <t>Revised</t>
  </si>
  <si>
    <t>Variance</t>
  </si>
  <si>
    <t>£</t>
  </si>
  <si>
    <t>INCOME</t>
  </si>
  <si>
    <t>Rents - Dwellings Only</t>
  </si>
  <si>
    <t>Service Charges</t>
  </si>
  <si>
    <t>Supporting People Grant</t>
  </si>
  <si>
    <t>Total Income</t>
  </si>
  <si>
    <t>EXPENDITURE</t>
  </si>
  <si>
    <t>Repairs and Maintenance</t>
  </si>
  <si>
    <t>General Management</t>
  </si>
  <si>
    <t>Special Services</t>
  </si>
  <si>
    <t>Rents, Rates, Taxes &amp; Other Charges</t>
  </si>
  <si>
    <t xml:space="preserve"> </t>
  </si>
  <si>
    <t>Depreciation</t>
  </si>
  <si>
    <t>Housing Revenue Account Subsidy</t>
  </si>
  <si>
    <t>Total Expenditure</t>
  </si>
  <si>
    <t>Net Cost of Services</t>
  </si>
  <si>
    <t>Cost of Capital Credit</t>
  </si>
  <si>
    <t>Amortised Premiums &amp; Discounts</t>
  </si>
  <si>
    <t>Transfer To/From Major Repairs Reserve</t>
  </si>
  <si>
    <t>Net Operating Expenditure</t>
  </si>
  <si>
    <t>Revenue Contributions To Capital</t>
  </si>
  <si>
    <t>Net Change in Balances</t>
  </si>
  <si>
    <t>Balance Carried Forward</t>
  </si>
  <si>
    <t>Variance Explanations</t>
  </si>
  <si>
    <t>2008/09</t>
  </si>
  <si>
    <t>2009/10</t>
  </si>
  <si>
    <t>DRAFT BUDGET BOOKLET - 2010/11</t>
  </si>
  <si>
    <t>Housing Revenue Account Estimates 2010/11</t>
  </si>
  <si>
    <t>HOUSING REVENUE ACCOUNT ESTIMATES 2010/11</t>
  </si>
  <si>
    <t>2010/11</t>
  </si>
  <si>
    <t xml:space="preserve">Exchequer Contributions </t>
  </si>
  <si>
    <t>Contribution to Bad Debt Provision</t>
  </si>
  <si>
    <t>Capital Asset Charges</t>
  </si>
  <si>
    <t>Cost of Capital Charge</t>
  </si>
  <si>
    <t>Interest Payable</t>
  </si>
  <si>
    <t>HRA Investment Income</t>
  </si>
  <si>
    <t>GF Credit</t>
  </si>
  <si>
    <t>Appropriation from/to reserves</t>
  </si>
  <si>
    <t>Council Tax and NNDR costs were greater than originally estimated for 2009/10.</t>
  </si>
  <si>
    <t xml:space="preserve">Org 08/09 </t>
  </si>
  <si>
    <t>Org 08/09</t>
  </si>
  <si>
    <t>Org 0708</t>
  </si>
  <si>
    <t>Rev 07/08</t>
  </si>
  <si>
    <t>originally estimated.</t>
  </si>
  <si>
    <t>Increased service charge income has arisen primarily due to lower voids than</t>
  </si>
  <si>
    <t>In March 2009, the Government halved the 2009/10 rent guideline increase after</t>
  </si>
  <si>
    <t>authorities had set their rents. The reduction shown for the Revised 2009/10 reflects</t>
  </si>
  <si>
    <t xml:space="preserve">the change imposed. The Original 2010/11 estimate has been prepared using the </t>
  </si>
  <si>
    <t>proposed guideline increase of  3.1%.  The Final Determination is not expected until</t>
  </si>
  <si>
    <t>late January 2010.</t>
  </si>
  <si>
    <t>Supporting People Grant have again reduced for 2009/10 due to more stringent</t>
  </si>
  <si>
    <t>criteria this is expected to continue in 2010/11</t>
  </si>
  <si>
    <t>The revised budget reflects efficiency savings in staffing staff costs and from</t>
  </si>
  <si>
    <t>improved procurement methods.  In 2010/11 a new housing appointments will be</t>
  </si>
  <si>
    <t>introduced to significantly improve the service to our tenants and improve the</t>
  </si>
  <si>
    <t>efficiency and flexibility of the service.</t>
  </si>
  <si>
    <t>The revised estimate reflects an increase in utility costs at sheltered schemes.  In</t>
  </si>
  <si>
    <t>addition the Cleaning Contract has been switched to the Repairs and Maintenance</t>
  </si>
  <si>
    <t>budget in 201011.</t>
  </si>
  <si>
    <t>Depreciation has reduced significantly after the impairment of HRA assets in</t>
  </si>
  <si>
    <t>2008/09.  Depreciation is a technical adjustment and does not impact on the 'bottom</t>
  </si>
  <si>
    <t>Government halving the rent guideline.  However the unprecedent low level of interest</t>
  </si>
  <si>
    <t>The revised budget reflects the compensating adjustment for the impact of the</t>
  </si>
  <si>
    <t>rates increase the amount of subsidy to be paid to the Governement and reduces the</t>
  </si>
  <si>
    <t>notional interest paid to the General Fund.</t>
  </si>
  <si>
    <t>line.'  It is netted down through the Major Repairs Reserve.</t>
  </si>
  <si>
    <t>Low interest rates also result in lower investment income.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</si>
</sst>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(#,##0\)"/>
    <numFmt numFmtId="166" formatCode="yyyy/yy"/>
    <numFmt numFmtId="167" formatCode="#,##0_ ;\-#,##0\ "/>
    <numFmt numFmtId="168" formatCode="#,##0.0_ ;\-#,##0.0\ "/>
    <numFmt numFmtId="169" formatCode="0.000%"/>
    <numFmt numFmtId="170" formatCode="0.0%"/>
    <numFmt numFmtId="171" formatCode="#."/>
    <numFmt numFmtId="172" formatCode="&quot;£&quot;#,##0"/>
    <numFmt numFmtId="173" formatCode="#,##0.00_ ;\-#,##0.00\ "/>
    <numFmt numFmtId="174" formatCode="#\ ?/8"/>
    <numFmt numFmtId="175" formatCode="0_ ;\-0\ "/>
    <numFmt numFmtId="176" formatCode="#,##0.000_ ;\-#,##0.000\ "/>
    <numFmt numFmtId="177" formatCode="0.000000"/>
    <numFmt numFmtId="178" formatCode="0.0000000"/>
    <numFmt numFmtId="179" formatCode="0.00000000"/>
    <numFmt numFmtId="180" formatCode="0.00000"/>
    <numFmt numFmtId="181" formatCode="0.0000"/>
    <numFmt numFmtId="182" formatCode="0.000"/>
    <numFmt numFmtId="183" formatCode="0.0"/>
    <numFmt numFmtId="184" formatCode="#,##0.0000_ ;\-#,##0.0000\ "/>
    <numFmt numFmtId="185" formatCode="#,##0\ ;\-#,##0"/>
    <numFmt numFmtId="186" formatCode="_-* #,##0_-;\-* #,##0_-;_-* &quot;-&quot;??_-;_-@_-"/>
    <numFmt numFmtId="187" formatCode="m/d"/>
    <numFmt numFmtId="188" formatCode="#,##0\ ;\(#,##0\)"/>
    <numFmt numFmtId="189" formatCode="#,##0;[Red]\(#,##0\)"/>
    <numFmt numFmtId="190" formatCode="&quot;£&quot;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\-yyyy"/>
    <numFmt numFmtId="195" formatCode="#,##0.0"/>
    <numFmt numFmtId="196" formatCode="&quot;£&quot;#,##0.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[$€-2]\ #,##0.00_);[Red]\([$€-2]\ #,##0.00\)"/>
    <numFmt numFmtId="206" formatCode="#,##0.00000_ ;\-#,##0.00000\ "/>
    <numFmt numFmtId="207" formatCode="#,##0.000000_ ;\-#,##0.000000\ "/>
    <numFmt numFmtId="208" formatCode="#,##0;\(#,##0\)"/>
  </numFmts>
  <fonts count="18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7" fontId="7" fillId="2" borderId="0" xfId="21" applyNumberFormat="1" applyFont="1" applyFill="1">
      <alignment/>
      <protection/>
    </xf>
    <xf numFmtId="37" fontId="6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165" fontId="7" fillId="0" borderId="1" xfId="21" applyNumberFormat="1" applyFont="1" applyFill="1" applyBorder="1">
      <alignment/>
      <protection/>
    </xf>
    <xf numFmtId="165" fontId="7" fillId="0" borderId="2" xfId="21" applyNumberFormat="1" applyFont="1" applyFill="1" applyBorder="1">
      <alignment/>
      <protection/>
    </xf>
    <xf numFmtId="165" fontId="6" fillId="0" borderId="2" xfId="21" applyNumberFormat="1" applyFont="1" applyFill="1" applyBorder="1">
      <alignment/>
      <protection/>
    </xf>
    <xf numFmtId="165" fontId="6" fillId="0" borderId="3" xfId="21" applyNumberFormat="1" applyFont="1" applyFill="1" applyBorder="1">
      <alignment/>
      <protection/>
    </xf>
    <xf numFmtId="165" fontId="7" fillId="0" borderId="4" xfId="21" applyNumberFormat="1" applyFont="1" applyFill="1" applyBorder="1">
      <alignment/>
      <protection/>
    </xf>
    <xf numFmtId="165" fontId="7" fillId="0" borderId="0" xfId="21" applyNumberFormat="1" applyFont="1" applyFill="1" applyBorder="1">
      <alignment/>
      <protection/>
    </xf>
    <xf numFmtId="165" fontId="6" fillId="0" borderId="5" xfId="21" applyNumberFormat="1" applyFont="1" applyFill="1" applyBorder="1">
      <alignment/>
      <protection/>
    </xf>
    <xf numFmtId="0" fontId="12" fillId="0" borderId="6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37" fontId="7" fillId="0" borderId="0" xfId="21" applyNumberFormat="1" applyFont="1" applyFill="1" applyBorder="1">
      <alignment/>
      <protection/>
    </xf>
    <xf numFmtId="37" fontId="7" fillId="0" borderId="0" xfId="21" applyNumberFormat="1" applyFont="1" applyBorder="1">
      <alignment/>
      <protection/>
    </xf>
    <xf numFmtId="0" fontId="6" fillId="0" borderId="2" xfId="21" applyFont="1" applyBorder="1">
      <alignment/>
      <protection/>
    </xf>
    <xf numFmtId="37" fontId="7" fillId="0" borderId="7" xfId="21" applyNumberFormat="1" applyFont="1" applyFill="1" applyBorder="1">
      <alignment/>
      <protection/>
    </xf>
    <xf numFmtId="37" fontId="17" fillId="0" borderId="0" xfId="21" applyNumberFormat="1" applyFont="1" applyBorder="1">
      <alignment/>
      <protection/>
    </xf>
    <xf numFmtId="37" fontId="6" fillId="0" borderId="0" xfId="21" applyNumberFormat="1" applyFont="1" applyBorder="1">
      <alignment/>
      <protection/>
    </xf>
    <xf numFmtId="37" fontId="7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11" fillId="0" borderId="0" xfId="21" applyFont="1">
      <alignment/>
      <protection/>
    </xf>
    <xf numFmtId="0" fontId="7" fillId="0" borderId="8" xfId="21" applyFont="1" applyBorder="1">
      <alignment/>
      <protection/>
    </xf>
    <xf numFmtId="0" fontId="12" fillId="0" borderId="9" xfId="21" applyFont="1" applyBorder="1" applyAlignment="1">
      <alignment horizontal="center"/>
      <protection/>
    </xf>
    <xf numFmtId="0" fontId="7" fillId="0" borderId="9" xfId="21" applyFont="1" applyBorder="1">
      <alignment/>
      <protection/>
    </xf>
    <xf numFmtId="0" fontId="7" fillId="2" borderId="10" xfId="21" applyFont="1" applyFill="1" applyBorder="1" applyAlignment="1">
      <alignment horizontal="center"/>
      <protection/>
    </xf>
    <xf numFmtId="37" fontId="7" fillId="2" borderId="11" xfId="21" applyNumberFormat="1" applyFont="1" applyFill="1" applyBorder="1" applyAlignment="1">
      <alignment horizontal="center"/>
      <protection/>
    </xf>
    <xf numFmtId="37" fontId="7" fillId="0" borderId="12" xfId="21" applyNumberFormat="1" applyFont="1" applyBorder="1" applyAlignment="1">
      <alignment horizontal="center"/>
      <protection/>
    </xf>
    <xf numFmtId="37" fontId="7" fillId="0" borderId="13" xfId="21" applyNumberFormat="1" applyFont="1" applyBorder="1" applyAlignment="1">
      <alignment horizontal="center"/>
      <protection/>
    </xf>
    <xf numFmtId="37" fontId="7" fillId="0" borderId="2" xfId="21" applyNumberFormat="1" applyFont="1" applyBorder="1" applyAlignment="1">
      <alignment horizontal="center"/>
      <protection/>
    </xf>
    <xf numFmtId="10" fontId="6" fillId="0" borderId="14" xfId="21" applyNumberFormat="1" applyFont="1" applyBorder="1" applyAlignment="1">
      <alignment horizontal="center"/>
      <protection/>
    </xf>
    <xf numFmtId="0" fontId="11" fillId="0" borderId="15" xfId="21" applyFont="1" applyBorder="1">
      <alignment/>
      <protection/>
    </xf>
    <xf numFmtId="0" fontId="7" fillId="0" borderId="15" xfId="21" applyFont="1" applyBorder="1">
      <alignment/>
      <protection/>
    </xf>
    <xf numFmtId="0" fontId="7" fillId="2" borderId="16" xfId="21" applyFont="1" applyFill="1" applyBorder="1" applyAlignment="1">
      <alignment horizontal="center"/>
      <protection/>
    </xf>
    <xf numFmtId="0" fontId="7" fillId="2" borderId="17" xfId="21" applyFont="1" applyFill="1" applyBorder="1" applyAlignment="1" quotePrefix="1">
      <alignment horizontal="center"/>
      <protection/>
    </xf>
    <xf numFmtId="0" fontId="7" fillId="0" borderId="18" xfId="21" applyFont="1" applyBorder="1" applyAlignment="1" quotePrefix="1">
      <alignment horizontal="center"/>
      <protection/>
    </xf>
    <xf numFmtId="0" fontId="7" fillId="0" borderId="19" xfId="21" applyFont="1" applyBorder="1" applyAlignment="1" quotePrefix="1">
      <alignment horizontal="center"/>
      <protection/>
    </xf>
    <xf numFmtId="0" fontId="7" fillId="0" borderId="2" xfId="21" applyFont="1" applyBorder="1" applyAlignment="1" quotePrefix="1">
      <alignment horizontal="center"/>
      <protection/>
    </xf>
    <xf numFmtId="0" fontId="6" fillId="0" borderId="20" xfId="21" applyFont="1" applyBorder="1" applyAlignment="1">
      <alignment horizontal="center"/>
      <protection/>
    </xf>
    <xf numFmtId="37" fontId="12" fillId="0" borderId="0" xfId="21" applyNumberFormat="1" applyFont="1" applyAlignment="1">
      <alignment horizontal="right"/>
      <protection/>
    </xf>
    <xf numFmtId="0" fontId="11" fillId="0" borderId="5" xfId="21" applyFont="1" applyBorder="1">
      <alignment/>
      <protection/>
    </xf>
    <xf numFmtId="0" fontId="7" fillId="0" borderId="5" xfId="21" applyFont="1" applyBorder="1" applyAlignment="1">
      <alignment horizontal="center"/>
      <protection/>
    </xf>
    <xf numFmtId="37" fontId="7" fillId="2" borderId="21" xfId="21" applyNumberFormat="1" applyFont="1" applyFill="1" applyBorder="1" applyAlignment="1">
      <alignment horizontal="center"/>
      <protection/>
    </xf>
    <xf numFmtId="37" fontId="7" fillId="0" borderId="1" xfId="21" applyNumberFormat="1" applyFont="1" applyBorder="1" applyAlignment="1">
      <alignment horizontal="center"/>
      <protection/>
    </xf>
    <xf numFmtId="37" fontId="7" fillId="0" borderId="4" xfId="21" applyNumberFormat="1" applyFont="1" applyBorder="1" applyAlignment="1">
      <alignment horizontal="center"/>
      <protection/>
    </xf>
    <xf numFmtId="37" fontId="6" fillId="0" borderId="2" xfId="21" applyNumberFormat="1" applyFont="1" applyBorder="1" applyAlignment="1">
      <alignment horizontal="center"/>
      <protection/>
    </xf>
    <xf numFmtId="37" fontId="12" fillId="0" borderId="0" xfId="21" applyNumberFormat="1" applyFont="1" applyAlignment="1">
      <alignment horizontal="left"/>
      <protection/>
    </xf>
    <xf numFmtId="0" fontId="6" fillId="0" borderId="5" xfId="21" applyFont="1" applyBorder="1">
      <alignment/>
      <protection/>
    </xf>
    <xf numFmtId="0" fontId="6" fillId="2" borderId="6" xfId="21" applyFont="1" applyFill="1" applyBorder="1">
      <alignment/>
      <protection/>
    </xf>
    <xf numFmtId="37" fontId="7" fillId="2" borderId="21" xfId="21" applyNumberFormat="1" applyFont="1" applyFill="1" applyBorder="1">
      <alignment/>
      <protection/>
    </xf>
    <xf numFmtId="37" fontId="7" fillId="0" borderId="1" xfId="21" applyNumberFormat="1" applyFont="1" applyBorder="1">
      <alignment/>
      <protection/>
    </xf>
    <xf numFmtId="37" fontId="7" fillId="0" borderId="4" xfId="21" applyNumberFormat="1" applyFont="1" applyBorder="1">
      <alignment/>
      <protection/>
    </xf>
    <xf numFmtId="37" fontId="7" fillId="0" borderId="2" xfId="21" applyNumberFormat="1" applyFont="1" applyBorder="1">
      <alignment/>
      <protection/>
    </xf>
    <xf numFmtId="37" fontId="6" fillId="0" borderId="2" xfId="21" applyNumberFormat="1" applyFont="1" applyBorder="1">
      <alignment/>
      <protection/>
    </xf>
    <xf numFmtId="37" fontId="12" fillId="0" borderId="0" xfId="21" applyNumberFormat="1" applyFont="1">
      <alignment/>
      <protection/>
    </xf>
    <xf numFmtId="0" fontId="7" fillId="0" borderId="5" xfId="21" applyFont="1" applyBorder="1">
      <alignment/>
      <protection/>
    </xf>
    <xf numFmtId="0" fontId="7" fillId="2" borderId="6" xfId="21" applyFont="1" applyFill="1" applyBorder="1">
      <alignment/>
      <protection/>
    </xf>
    <xf numFmtId="0" fontId="12" fillId="0" borderId="5" xfId="21" applyFont="1" applyBorder="1" applyAlignment="1">
      <alignment horizontal="center"/>
      <protection/>
    </xf>
    <xf numFmtId="3" fontId="7" fillId="2" borderId="0" xfId="21" applyNumberFormat="1" applyFont="1" applyFill="1" applyBorder="1">
      <alignment/>
      <protection/>
    </xf>
    <xf numFmtId="165" fontId="7" fillId="2" borderId="21" xfId="21" applyNumberFormat="1" applyFont="1" applyFill="1" applyBorder="1">
      <alignment/>
      <protection/>
    </xf>
    <xf numFmtId="165" fontId="7" fillId="0" borderId="4" xfId="21" applyNumberFormat="1" applyFont="1" applyBorder="1">
      <alignment/>
      <protection/>
    </xf>
    <xf numFmtId="165" fontId="7" fillId="0" borderId="2" xfId="21" applyNumberFormat="1" applyFont="1" applyBorder="1">
      <alignment/>
      <protection/>
    </xf>
    <xf numFmtId="37" fontId="13" fillId="0" borderId="0" xfId="21" applyNumberFormat="1" applyFont="1">
      <alignment/>
      <protection/>
    </xf>
    <xf numFmtId="165" fontId="6" fillId="0" borderId="0" xfId="21" applyNumberFormat="1" applyFont="1">
      <alignment/>
      <protection/>
    </xf>
    <xf numFmtId="0" fontId="14" fillId="0" borderId="0" xfId="21" applyFont="1">
      <alignment/>
      <protection/>
    </xf>
    <xf numFmtId="3" fontId="7" fillId="2" borderId="6" xfId="21" applyNumberFormat="1" applyFont="1" applyFill="1" applyBorder="1">
      <alignment/>
      <protection/>
    </xf>
    <xf numFmtId="0" fontId="14" fillId="0" borderId="5" xfId="21" applyFont="1" applyBorder="1">
      <alignment/>
      <protection/>
    </xf>
    <xf numFmtId="165" fontId="7" fillId="2" borderId="21" xfId="21" applyNumberFormat="1" applyFont="1" applyFill="1" applyBorder="1" applyAlignment="1">
      <alignment horizontal="left"/>
      <protection/>
    </xf>
    <xf numFmtId="165" fontId="7" fillId="0" borderId="1" xfId="21" applyNumberFormat="1" applyFont="1" applyBorder="1" applyAlignment="1">
      <alignment horizontal="left"/>
      <protection/>
    </xf>
    <xf numFmtId="165" fontId="7" fillId="0" borderId="4" xfId="21" applyNumberFormat="1" applyFont="1" applyBorder="1" applyAlignment="1">
      <alignment horizontal="left"/>
      <protection/>
    </xf>
    <xf numFmtId="165" fontId="7" fillId="0" borderId="2" xfId="21" applyNumberFormat="1" applyFont="1" applyBorder="1" applyAlignment="1">
      <alignment horizontal="left"/>
      <protection/>
    </xf>
    <xf numFmtId="165" fontId="6" fillId="0" borderId="2" xfId="21" applyNumberFormat="1" applyFont="1" applyBorder="1" applyAlignment="1">
      <alignment horizontal="left"/>
      <protection/>
    </xf>
    <xf numFmtId="37" fontId="13" fillId="0" borderId="0" xfId="21" applyNumberFormat="1" applyFont="1" applyAlignment="1">
      <alignment horizontal="left"/>
      <protection/>
    </xf>
    <xf numFmtId="0" fontId="6" fillId="0" borderId="22" xfId="21" applyFont="1" applyBorder="1">
      <alignment/>
      <protection/>
    </xf>
    <xf numFmtId="3" fontId="7" fillId="2" borderId="23" xfId="21" applyNumberFormat="1" applyFont="1" applyFill="1" applyBorder="1">
      <alignment/>
      <protection/>
    </xf>
    <xf numFmtId="165" fontId="7" fillId="2" borderId="23" xfId="21" applyNumberFormat="1" applyFont="1" applyFill="1" applyBorder="1">
      <alignment/>
      <protection/>
    </xf>
    <xf numFmtId="165" fontId="7" fillId="0" borderId="24" xfId="21" applyNumberFormat="1" applyFont="1" applyBorder="1">
      <alignment/>
      <protection/>
    </xf>
    <xf numFmtId="165" fontId="7" fillId="0" borderId="25" xfId="21" applyNumberFormat="1" applyFont="1" applyBorder="1">
      <alignment/>
      <protection/>
    </xf>
    <xf numFmtId="0" fontId="15" fillId="0" borderId="5" xfId="21" applyFont="1" applyBorder="1">
      <alignment/>
      <protection/>
    </xf>
    <xf numFmtId="3" fontId="15" fillId="2" borderId="6" xfId="21" applyNumberFormat="1" applyFont="1" applyFill="1" applyBorder="1">
      <alignment/>
      <protection/>
    </xf>
    <xf numFmtId="165" fontId="15" fillId="2" borderId="21" xfId="21" applyNumberFormat="1" applyFont="1" applyFill="1" applyBorder="1">
      <alignment/>
      <protection/>
    </xf>
    <xf numFmtId="165" fontId="15" fillId="0" borderId="1" xfId="21" applyNumberFormat="1" applyFont="1" applyBorder="1">
      <alignment/>
      <protection/>
    </xf>
    <xf numFmtId="165" fontId="15" fillId="0" borderId="4" xfId="21" applyNumberFormat="1" applyFont="1" applyBorder="1">
      <alignment/>
      <protection/>
    </xf>
    <xf numFmtId="165" fontId="15" fillId="0" borderId="2" xfId="21" applyNumberFormat="1" applyFont="1" applyBorder="1">
      <alignment/>
      <protection/>
    </xf>
    <xf numFmtId="165" fontId="16" fillId="0" borderId="2" xfId="21" applyNumberFormat="1" applyFont="1" applyBorder="1">
      <alignment/>
      <protection/>
    </xf>
    <xf numFmtId="165" fontId="7" fillId="0" borderId="1" xfId="21" applyNumberFormat="1" applyFont="1" applyBorder="1">
      <alignment/>
      <protection/>
    </xf>
    <xf numFmtId="165" fontId="6" fillId="0" borderId="2" xfId="21" applyNumberFormat="1" applyFont="1" applyBorder="1">
      <alignment/>
      <protection/>
    </xf>
    <xf numFmtId="3" fontId="6" fillId="2" borderId="6" xfId="21" applyNumberFormat="1" applyFont="1" applyFill="1" applyBorder="1">
      <alignment/>
      <protection/>
    </xf>
    <xf numFmtId="165" fontId="7" fillId="3" borderId="1" xfId="21" applyNumberFormat="1" applyFont="1" applyFill="1" applyBorder="1">
      <alignment/>
      <protection/>
    </xf>
    <xf numFmtId="0" fontId="7" fillId="0" borderId="5" xfId="21" applyFont="1" applyBorder="1" applyAlignment="1">
      <alignment horizontal="left" indent="1"/>
      <protection/>
    </xf>
    <xf numFmtId="3" fontId="7" fillId="2" borderId="6" xfId="21" applyNumberFormat="1" applyFont="1" applyFill="1" applyBorder="1" applyAlignment="1">
      <alignment horizontal="left" indent="1"/>
      <protection/>
    </xf>
    <xf numFmtId="0" fontId="7" fillId="0" borderId="5" xfId="21" applyFont="1" applyBorder="1" applyAlignment="1">
      <alignment horizontal="left"/>
      <protection/>
    </xf>
    <xf numFmtId="3" fontId="7" fillId="2" borderId="6" xfId="21" applyNumberFormat="1" applyFont="1" applyFill="1" applyBorder="1" applyAlignment="1">
      <alignment horizontal="right"/>
      <protection/>
    </xf>
    <xf numFmtId="165" fontId="6" fillId="0" borderId="3" xfId="21" applyNumberFormat="1" applyFont="1" applyBorder="1">
      <alignment/>
      <protection/>
    </xf>
    <xf numFmtId="3" fontId="7" fillId="2" borderId="21" xfId="21" applyNumberFormat="1" applyFont="1" applyFill="1" applyBorder="1" applyAlignment="1">
      <alignment horizontal="left"/>
      <protection/>
    </xf>
    <xf numFmtId="0" fontId="6" fillId="0" borderId="26" xfId="21" applyFont="1" applyBorder="1">
      <alignment/>
      <protection/>
    </xf>
    <xf numFmtId="3" fontId="7" fillId="2" borderId="27" xfId="21" applyNumberFormat="1" applyFont="1" applyFill="1" applyBorder="1">
      <alignment/>
      <protection/>
    </xf>
    <xf numFmtId="165" fontId="7" fillId="2" borderId="27" xfId="21" applyNumberFormat="1" applyFont="1" applyFill="1" applyBorder="1">
      <alignment/>
      <protection/>
    </xf>
    <xf numFmtId="165" fontId="7" fillId="0" borderId="28" xfId="21" applyNumberFormat="1" applyFont="1" applyBorder="1">
      <alignment/>
      <protection/>
    </xf>
    <xf numFmtId="165" fontId="7" fillId="0" borderId="29" xfId="21" applyNumberFormat="1" applyFont="1" applyBorder="1">
      <alignment/>
      <protection/>
    </xf>
    <xf numFmtId="165" fontId="6" fillId="0" borderId="30" xfId="21" applyNumberFormat="1" applyFont="1" applyBorder="1">
      <alignment/>
      <protection/>
    </xf>
    <xf numFmtId="165" fontId="7" fillId="2" borderId="6" xfId="21" applyNumberFormat="1" applyFont="1" applyFill="1" applyBorder="1">
      <alignment/>
      <protection/>
    </xf>
    <xf numFmtId="165" fontId="7" fillId="0" borderId="31" xfId="21" applyNumberFormat="1" applyFont="1" applyFill="1" applyBorder="1">
      <alignment/>
      <protection/>
    </xf>
    <xf numFmtId="165" fontId="7" fillId="0" borderId="0" xfId="21" applyNumberFormat="1" applyFont="1" applyBorder="1">
      <alignment/>
      <protection/>
    </xf>
    <xf numFmtId="165" fontId="7" fillId="0" borderId="31" xfId="21" applyNumberFormat="1" applyFont="1" applyBorder="1">
      <alignment/>
      <protection/>
    </xf>
    <xf numFmtId="165" fontId="6" fillId="0" borderId="2" xfId="21" applyNumberFormat="1" applyFont="1" applyBorder="1" applyAlignment="1">
      <alignment horizontal="right"/>
      <protection/>
    </xf>
    <xf numFmtId="165" fontId="7" fillId="2" borderId="21" xfId="21" applyNumberFormat="1" applyFont="1" applyFill="1" applyBorder="1" applyAlignment="1">
      <alignment horizontal="right"/>
      <protection/>
    </xf>
    <xf numFmtId="3" fontId="7" fillId="2" borderId="21" xfId="21" applyNumberFormat="1" applyFont="1" applyFill="1" applyBorder="1">
      <alignment/>
      <protection/>
    </xf>
    <xf numFmtId="165" fontId="6" fillId="0" borderId="5" xfId="21" applyNumberFormat="1" applyFont="1" applyBorder="1">
      <alignment/>
      <protection/>
    </xf>
    <xf numFmtId="165" fontId="7" fillId="0" borderId="32" xfId="21" applyNumberFormat="1" applyFont="1" applyBorder="1">
      <alignment/>
      <protection/>
    </xf>
    <xf numFmtId="0" fontId="12" fillId="0" borderId="15" xfId="21" applyFont="1" applyBorder="1" applyAlignment="1">
      <alignment horizontal="center"/>
      <protection/>
    </xf>
    <xf numFmtId="0" fontId="7" fillId="0" borderId="33" xfId="21" applyFont="1" applyBorder="1">
      <alignment/>
      <protection/>
    </xf>
    <xf numFmtId="165" fontId="7" fillId="4" borderId="34" xfId="21" applyNumberFormat="1" applyFont="1" applyFill="1" applyBorder="1">
      <alignment/>
      <protection/>
    </xf>
    <xf numFmtId="165" fontId="7" fillId="0" borderId="35" xfId="21" applyNumberFormat="1" applyFont="1" applyBorder="1">
      <alignment/>
      <protection/>
    </xf>
    <xf numFmtId="165" fontId="7" fillId="0" borderId="36" xfId="21" applyNumberFormat="1" applyFont="1" applyBorder="1">
      <alignment/>
      <protection/>
    </xf>
    <xf numFmtId="165" fontId="6" fillId="0" borderId="37" xfId="21" applyNumberFormat="1" applyFont="1" applyBorder="1">
      <alignment/>
      <protection/>
    </xf>
    <xf numFmtId="0" fontId="7" fillId="0" borderId="0" xfId="21" applyFont="1">
      <alignment/>
      <protection/>
    </xf>
    <xf numFmtId="3" fontId="7" fillId="2" borderId="0" xfId="21" applyNumberFormat="1" applyFont="1" applyFill="1">
      <alignment/>
      <protection/>
    </xf>
    <xf numFmtId="0" fontId="12" fillId="0" borderId="10" xfId="21" applyFont="1" applyBorder="1">
      <alignment/>
      <protection/>
    </xf>
    <xf numFmtId="0" fontId="7" fillId="0" borderId="7" xfId="21" applyFont="1" applyBorder="1">
      <alignment/>
      <protection/>
    </xf>
    <xf numFmtId="37" fontId="7" fillId="0" borderId="7" xfId="21" applyNumberFormat="1" applyFont="1" applyBorder="1">
      <alignment/>
      <protection/>
    </xf>
    <xf numFmtId="0" fontId="6" fillId="0" borderId="14" xfId="21" applyFont="1" applyBorder="1">
      <alignment/>
      <protection/>
    </xf>
    <xf numFmtId="0" fontId="7" fillId="0" borderId="0" xfId="0" applyFont="1" applyAlignment="1">
      <alignment/>
    </xf>
    <xf numFmtId="0" fontId="12" fillId="0" borderId="6" xfId="21" applyNumberFormat="1" applyFont="1" applyBorder="1" applyAlignment="1" quotePrefix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38" xfId="21" applyFont="1" applyBorder="1" applyAlignment="1">
      <alignment horizontal="center"/>
      <protection/>
    </xf>
    <xf numFmtId="0" fontId="7" fillId="0" borderId="39" xfId="0" applyFont="1" applyBorder="1" applyAlignment="1">
      <alignment/>
    </xf>
    <xf numFmtId="37" fontId="7" fillId="0" borderId="39" xfId="21" applyNumberFormat="1" applyFont="1" applyFill="1" applyBorder="1">
      <alignment/>
      <protection/>
    </xf>
    <xf numFmtId="37" fontId="7" fillId="0" borderId="39" xfId="21" applyNumberFormat="1" applyFont="1" applyBorder="1">
      <alignment/>
      <protection/>
    </xf>
    <xf numFmtId="0" fontId="6" fillId="0" borderId="40" xfId="21" applyFont="1" applyBorder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Boo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8-09\Committee%20Reports\Executive%20160108\HRA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0-11\Budget%20Book\Copy%20of%20HRA%20Detailed%20Budget%20Book%201011%20-%2005-0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"/>
      <sheetName val="HRA Summary"/>
    </sheetNames>
    <sheetDataSet>
      <sheetData sheetId="1">
        <row r="40">
          <cell r="E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Book 2009-10"/>
      <sheetName val="Detailed HRA Services"/>
      <sheetName val="HRA Summary"/>
      <sheetName val="Analysis for P Sutton"/>
      <sheetName val="Account Code Checker"/>
      <sheetName val="Cost Centres"/>
      <sheetName val="Info For Service Heads"/>
      <sheetName val="Original 0910"/>
      <sheetName val="Revised 0910"/>
      <sheetName val="Original 1011"/>
      <sheetName val="Variance Org 1011 to Org 0910"/>
      <sheetName val="Variance Org 0910 to Rev 09"/>
      <sheetName val="Chart"/>
      <sheetName val="High Level Summary"/>
      <sheetName val="Summary"/>
      <sheetName val="Summary by Account Code"/>
      <sheetName val="Reconciliation Notes"/>
    </sheetNames>
    <sheetDataSet>
      <sheetData sheetId="1">
        <row r="62">
          <cell r="E62">
            <v>634400</v>
          </cell>
          <cell r="F62">
            <v>566060</v>
          </cell>
          <cell r="G62">
            <v>583130</v>
          </cell>
        </row>
        <row r="86">
          <cell r="G86">
            <v>149000</v>
          </cell>
        </row>
        <row r="144">
          <cell r="E144">
            <v>1535380</v>
          </cell>
          <cell r="F144">
            <v>1387140</v>
          </cell>
          <cell r="G144">
            <v>1566630</v>
          </cell>
        </row>
        <row r="200">
          <cell r="E200">
            <v>451730</v>
          </cell>
          <cell r="F200">
            <v>606430</v>
          </cell>
          <cell r="G200">
            <v>422370</v>
          </cell>
        </row>
        <row r="245">
          <cell r="E245">
            <v>49130</v>
          </cell>
          <cell r="F245">
            <v>69580</v>
          </cell>
          <cell r="G245">
            <v>153430</v>
          </cell>
        </row>
        <row r="293">
          <cell r="E293">
            <v>46180</v>
          </cell>
          <cell r="F293">
            <v>0</v>
          </cell>
          <cell r="G293">
            <v>0</v>
          </cell>
        </row>
        <row r="338">
          <cell r="E338">
            <v>461250</v>
          </cell>
          <cell r="F338">
            <v>541340</v>
          </cell>
          <cell r="G338">
            <v>409940</v>
          </cell>
        </row>
        <row r="389">
          <cell r="E389">
            <v>20100</v>
          </cell>
          <cell r="F389">
            <v>0</v>
          </cell>
          <cell r="G389">
            <v>0</v>
          </cell>
        </row>
        <row r="438">
          <cell r="E438">
            <v>32400</v>
          </cell>
          <cell r="F438">
            <v>14800</v>
          </cell>
          <cell r="G438">
            <v>15000</v>
          </cell>
        </row>
        <row r="489">
          <cell r="E489">
            <v>0</v>
          </cell>
          <cell r="F489">
            <v>0</v>
          </cell>
          <cell r="G489">
            <v>0</v>
          </cell>
        </row>
        <row r="533">
          <cell r="E533">
            <v>13880</v>
          </cell>
          <cell r="F533">
            <v>3850</v>
          </cell>
          <cell r="G533">
            <v>8820</v>
          </cell>
        </row>
        <row r="601">
          <cell r="E601">
            <v>1956200</v>
          </cell>
          <cell r="F601">
            <v>1956500</v>
          </cell>
          <cell r="G601">
            <v>1995010</v>
          </cell>
        </row>
        <row r="647">
          <cell r="E647">
            <v>36500</v>
          </cell>
          <cell r="F647">
            <v>23000</v>
          </cell>
          <cell r="G647">
            <v>32000</v>
          </cell>
        </row>
        <row r="706">
          <cell r="E706">
            <v>577850</v>
          </cell>
          <cell r="F706">
            <v>602880</v>
          </cell>
          <cell r="G706">
            <v>659190</v>
          </cell>
        </row>
        <row r="759">
          <cell r="E759">
            <v>7120</v>
          </cell>
          <cell r="F759">
            <v>3100</v>
          </cell>
          <cell r="G759">
            <v>7120</v>
          </cell>
        </row>
        <row r="807">
          <cell r="E807">
            <v>352080</v>
          </cell>
          <cell r="F807">
            <v>396720</v>
          </cell>
          <cell r="G807">
            <v>239150</v>
          </cell>
        </row>
        <row r="817">
          <cell r="F817">
            <v>3341000</v>
          </cell>
          <cell r="G817">
            <v>3628000</v>
          </cell>
        </row>
        <row r="820">
          <cell r="E820">
            <v>3306000</v>
          </cell>
        </row>
        <row r="840">
          <cell r="E840">
            <v>6000</v>
          </cell>
          <cell r="F840">
            <v>18000</v>
          </cell>
          <cell r="G840">
            <v>26000</v>
          </cell>
        </row>
        <row r="850">
          <cell r="E850">
            <v>70000</v>
          </cell>
          <cell r="F850">
            <v>38000</v>
          </cell>
          <cell r="G850">
            <v>64000</v>
          </cell>
        </row>
        <row r="860">
          <cell r="G860">
            <v>0</v>
          </cell>
        </row>
        <row r="862">
          <cell r="E862">
            <v>0</v>
          </cell>
          <cell r="F862">
            <v>0</v>
          </cell>
          <cell r="G862">
            <v>0</v>
          </cell>
        </row>
        <row r="863">
          <cell r="E863">
            <v>-45000</v>
          </cell>
          <cell r="F863">
            <v>-6000</v>
          </cell>
          <cell r="G863">
            <v>-15000</v>
          </cell>
        </row>
        <row r="864">
          <cell r="E864">
            <v>2778000</v>
          </cell>
          <cell r="F864">
            <v>2067400</v>
          </cell>
          <cell r="G864">
            <v>2175100</v>
          </cell>
        </row>
        <row r="865">
          <cell r="E865">
            <v>153000</v>
          </cell>
          <cell r="F865">
            <v>153000</v>
          </cell>
          <cell r="G865">
            <v>114000</v>
          </cell>
        </row>
        <row r="866">
          <cell r="E866">
            <v>315000</v>
          </cell>
          <cell r="F866">
            <v>41800</v>
          </cell>
          <cell r="G866">
            <v>98700</v>
          </cell>
        </row>
        <row r="867">
          <cell r="E867">
            <v>0</v>
          </cell>
        </row>
        <row r="868">
          <cell r="E868">
            <v>0</v>
          </cell>
          <cell r="F868">
            <v>0</v>
          </cell>
          <cell r="G868">
            <v>0</v>
          </cell>
        </row>
        <row r="869">
          <cell r="E869">
            <v>-370000</v>
          </cell>
          <cell r="F869">
            <v>340600</v>
          </cell>
          <cell r="G869">
            <v>268900</v>
          </cell>
        </row>
        <row r="870">
          <cell r="E870">
            <v>-1800</v>
          </cell>
          <cell r="F870">
            <v>-1800</v>
          </cell>
          <cell r="G870">
            <v>-1800</v>
          </cell>
        </row>
        <row r="884">
          <cell r="E884">
            <v>12129000</v>
          </cell>
          <cell r="F884">
            <v>11903000</v>
          </cell>
          <cell r="G884">
            <v>12158000</v>
          </cell>
        </row>
        <row r="886">
          <cell r="E886">
            <v>220000</v>
          </cell>
          <cell r="F886">
            <v>241000</v>
          </cell>
          <cell r="G886">
            <v>241000</v>
          </cell>
        </row>
        <row r="887">
          <cell r="E887">
            <v>250000</v>
          </cell>
          <cell r="F887">
            <v>215000</v>
          </cell>
          <cell r="G887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25"/>
  <sheetViews>
    <sheetView workbookViewId="0" topLeftCell="A1">
      <selection activeCell="A20" sqref="A20"/>
    </sheetView>
  </sheetViews>
  <sheetFormatPr defaultColWidth="9.140625" defaultRowHeight="12.75"/>
  <sheetData>
    <row r="13" spans="1:9" ht="26.25">
      <c r="A13" s="134" t="s">
        <v>32</v>
      </c>
      <c r="B13" s="134"/>
      <c r="C13" s="134"/>
      <c r="D13" s="134"/>
      <c r="E13" s="134"/>
      <c r="F13" s="134"/>
      <c r="G13" s="134"/>
      <c r="H13" s="134"/>
      <c r="I13" s="134"/>
    </row>
    <row r="14" ht="23.25">
      <c r="A14" s="1"/>
    </row>
    <row r="15" spans="1:9" ht="23.25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ht="23.25">
      <c r="A16" s="135" t="s">
        <v>0</v>
      </c>
      <c r="B16" s="135"/>
      <c r="C16" s="135"/>
      <c r="D16" s="135"/>
      <c r="E16" s="135"/>
      <c r="F16" s="135"/>
      <c r="G16" s="135"/>
      <c r="H16" s="135"/>
      <c r="I16" s="135"/>
    </row>
    <row r="17" ht="23.25">
      <c r="A17" s="1"/>
    </row>
    <row r="18" ht="23.25">
      <c r="A18" s="1"/>
    </row>
    <row r="19" spans="1:9" ht="20.25">
      <c r="A19" s="136" t="s">
        <v>33</v>
      </c>
      <c r="B19" s="136"/>
      <c r="C19" s="136"/>
      <c r="D19" s="136"/>
      <c r="E19" s="136"/>
      <c r="F19" s="136"/>
      <c r="G19" s="136"/>
      <c r="H19" s="136"/>
      <c r="I19" s="136"/>
    </row>
    <row r="20" spans="1:9" ht="20.25">
      <c r="A20" s="2"/>
      <c r="B20" s="2"/>
      <c r="C20" s="2"/>
      <c r="D20" s="2"/>
      <c r="E20" s="2"/>
      <c r="F20" s="2"/>
      <c r="G20" s="2"/>
      <c r="H20" s="2"/>
      <c r="I20" s="2"/>
    </row>
    <row r="21" spans="1:9" ht="20.25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9" ht="20.25">
      <c r="A22" s="2"/>
      <c r="B22" s="2"/>
      <c r="C22" s="2"/>
      <c r="D22" s="2"/>
      <c r="E22" s="2"/>
      <c r="F22" s="2"/>
      <c r="G22" s="2"/>
      <c r="H22" s="2"/>
      <c r="I22" s="2"/>
    </row>
    <row r="23" spans="1:9" ht="20.25">
      <c r="A23" s="133"/>
      <c r="B23" s="133"/>
      <c r="C23" s="133"/>
      <c r="D23" s="133"/>
      <c r="E23" s="133"/>
      <c r="F23" s="133"/>
      <c r="G23" s="133"/>
      <c r="H23" s="133"/>
      <c r="I23" s="133"/>
    </row>
    <row r="24" spans="1:9" ht="20.25">
      <c r="A24" s="2"/>
      <c r="B24" s="2"/>
      <c r="C24" s="2"/>
      <c r="D24" s="2"/>
      <c r="E24" s="2"/>
      <c r="F24" s="2"/>
      <c r="G24" s="2"/>
      <c r="H24" s="2"/>
      <c r="I24" s="2"/>
    </row>
    <row r="25" spans="1:9" ht="20.25">
      <c r="A25" s="133"/>
      <c r="B25" s="133"/>
      <c r="C25" s="133"/>
      <c r="D25" s="133"/>
      <c r="E25" s="133"/>
      <c r="F25" s="133"/>
      <c r="G25" s="133"/>
      <c r="H25" s="133"/>
      <c r="I25" s="133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 horizontalCentered="1"/>
  <pageMargins left="0.7480314960629921" right="0.7480314960629921" top="0.5905511811023623" bottom="0.984251968503937" header="0.5118110236220472" footer="0.3937007874015748"/>
  <pageSetup firstPageNumber="41" useFirstPageNumber="1" horizontalDpi="600" verticalDpi="600" orientation="portrait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workbookViewId="0" topLeftCell="A1">
      <selection activeCell="R32" sqref="R32"/>
    </sheetView>
  </sheetViews>
  <sheetFormatPr defaultColWidth="9.140625" defaultRowHeight="12.75"/>
  <cols>
    <col min="1" max="1" width="6.421875" style="23" customWidth="1"/>
    <col min="2" max="2" width="41.57421875" style="118" customWidth="1"/>
    <col min="3" max="3" width="14.140625" style="118" hidden="1" customWidth="1"/>
    <col min="4" max="4" width="14.28125" style="5" hidden="1" customWidth="1"/>
    <col min="5" max="5" width="14.140625" style="21" customWidth="1"/>
    <col min="6" max="6" width="13.421875" style="21" customWidth="1"/>
    <col min="7" max="7" width="0.5625" style="21" customWidth="1"/>
    <col min="8" max="8" width="13.8515625" style="22" customWidth="1"/>
    <col min="9" max="9" width="9.140625" style="23" customWidth="1"/>
    <col min="10" max="11" width="14.8515625" style="22" bestFit="1" customWidth="1"/>
    <col min="12" max="16384" width="9.140625" style="23" customWidth="1"/>
  </cols>
  <sheetData>
    <row r="1" spans="1:4" ht="18">
      <c r="A1" s="19" t="s">
        <v>34</v>
      </c>
      <c r="B1" s="20"/>
      <c r="C1" s="20"/>
      <c r="D1" s="4"/>
    </row>
    <row r="2" spans="2:3" ht="16.5" thickBot="1">
      <c r="B2" s="24"/>
      <c r="C2" s="14"/>
    </row>
    <row r="3" spans="1:11" ht="15.75">
      <c r="A3" s="25" t="s">
        <v>1</v>
      </c>
      <c r="B3" s="26"/>
      <c r="C3" s="27" t="s">
        <v>4</v>
      </c>
      <c r="D3" s="28" t="s">
        <v>2</v>
      </c>
      <c r="E3" s="29" t="s">
        <v>3</v>
      </c>
      <c r="F3" s="30" t="s">
        <v>4</v>
      </c>
      <c r="G3" s="31"/>
      <c r="H3" s="32" t="s">
        <v>3</v>
      </c>
      <c r="J3" s="22" t="s">
        <v>5</v>
      </c>
      <c r="K3" s="22" t="s">
        <v>5</v>
      </c>
    </row>
    <row r="4" spans="1:11" ht="16.5" thickBot="1">
      <c r="A4" s="33"/>
      <c r="B4" s="34"/>
      <c r="C4" s="35" t="s">
        <v>30</v>
      </c>
      <c r="D4" s="36" t="s">
        <v>30</v>
      </c>
      <c r="E4" s="37" t="s">
        <v>31</v>
      </c>
      <c r="F4" s="38" t="s">
        <v>31</v>
      </c>
      <c r="G4" s="39"/>
      <c r="H4" s="40" t="s">
        <v>35</v>
      </c>
      <c r="I4" s="41"/>
      <c r="J4" s="22" t="s">
        <v>45</v>
      </c>
      <c r="K4" s="22" t="s">
        <v>46</v>
      </c>
    </row>
    <row r="5" spans="1:11" ht="15.75">
      <c r="A5" s="42"/>
      <c r="B5" s="43"/>
      <c r="C5" s="44" t="s">
        <v>6</v>
      </c>
      <c r="D5" s="44" t="s">
        <v>6</v>
      </c>
      <c r="E5" s="45" t="s">
        <v>6</v>
      </c>
      <c r="F5" s="46" t="s">
        <v>6</v>
      </c>
      <c r="G5" s="31"/>
      <c r="H5" s="47" t="s">
        <v>6</v>
      </c>
      <c r="I5" s="48"/>
      <c r="J5" s="22" t="s">
        <v>47</v>
      </c>
      <c r="K5" s="22" t="s">
        <v>48</v>
      </c>
    </row>
    <row r="6" spans="1:9" ht="15.75">
      <c r="A6" s="42"/>
      <c r="B6" s="49" t="s">
        <v>7</v>
      </c>
      <c r="C6" s="50"/>
      <c r="D6" s="51"/>
      <c r="E6" s="52"/>
      <c r="F6" s="53"/>
      <c r="G6" s="54"/>
      <c r="H6" s="55"/>
      <c r="I6" s="56"/>
    </row>
    <row r="7" spans="1:9" ht="15.75">
      <c r="A7" s="42"/>
      <c r="B7" s="57"/>
      <c r="C7" s="58"/>
      <c r="D7" s="51"/>
      <c r="E7" s="52"/>
      <c r="F7" s="53"/>
      <c r="G7" s="54"/>
      <c r="H7" s="55"/>
      <c r="I7" s="56"/>
    </row>
    <row r="8" spans="1:11" s="66" customFormat="1" ht="15.75">
      <c r="A8" s="59">
        <v>1</v>
      </c>
      <c r="B8" s="57" t="s">
        <v>8</v>
      </c>
      <c r="C8" s="60">
        <v>11500000</v>
      </c>
      <c r="D8" s="61">
        <v>11502951</v>
      </c>
      <c r="E8" s="6">
        <f>'[2]Detailed HRA Services'!E884</f>
        <v>12129000</v>
      </c>
      <c r="F8" s="62">
        <f>'[2]Detailed HRA Services'!F884</f>
        <v>11903000</v>
      </c>
      <c r="G8" s="63"/>
      <c r="H8" s="8">
        <f>'[2]Detailed HRA Services'!G884</f>
        <v>12158000</v>
      </c>
      <c r="I8" s="64"/>
      <c r="J8" s="65">
        <f>H8-E8</f>
        <v>29000</v>
      </c>
      <c r="K8" s="65">
        <f>H8-F8</f>
        <v>255000</v>
      </c>
    </row>
    <row r="9" spans="1:11" s="66" customFormat="1" ht="15.75">
      <c r="A9" s="59">
        <v>2</v>
      </c>
      <c r="B9" s="57" t="s">
        <v>9</v>
      </c>
      <c r="C9" s="67">
        <v>217000</v>
      </c>
      <c r="D9" s="61">
        <v>227049</v>
      </c>
      <c r="E9" s="6">
        <f>'[2]Detailed HRA Services'!E886</f>
        <v>220000</v>
      </c>
      <c r="F9" s="62">
        <f>'[2]Detailed HRA Services'!F886</f>
        <v>241000</v>
      </c>
      <c r="G9" s="63"/>
      <c r="H9" s="8">
        <f>'[2]Detailed HRA Services'!G886</f>
        <v>241000</v>
      </c>
      <c r="I9" s="64"/>
      <c r="J9" s="65">
        <f>H9-E9</f>
        <v>21000</v>
      </c>
      <c r="K9" s="65">
        <f>H9-F9</f>
        <v>0</v>
      </c>
    </row>
    <row r="10" spans="1:11" s="66" customFormat="1" ht="15.75" hidden="1">
      <c r="A10" s="68"/>
      <c r="B10" s="57" t="s">
        <v>36</v>
      </c>
      <c r="C10" s="67"/>
      <c r="D10" s="61"/>
      <c r="E10" s="6"/>
      <c r="F10" s="62"/>
      <c r="G10" s="63"/>
      <c r="H10" s="8"/>
      <c r="I10" s="64"/>
      <c r="J10" s="65"/>
      <c r="K10" s="65"/>
    </row>
    <row r="11" spans="1:11" s="66" customFormat="1" ht="15.75">
      <c r="A11" s="59">
        <v>3</v>
      </c>
      <c r="B11" s="57" t="s">
        <v>10</v>
      </c>
      <c r="C11" s="67">
        <v>250000</v>
      </c>
      <c r="D11" s="61">
        <v>234369</v>
      </c>
      <c r="E11" s="6">
        <f>'[2]Detailed HRA Services'!E887</f>
        <v>250000</v>
      </c>
      <c r="F11" s="62">
        <f>'[2]Detailed HRA Services'!F887</f>
        <v>215000</v>
      </c>
      <c r="G11" s="63"/>
      <c r="H11" s="8">
        <f>'[2]Detailed HRA Services'!G887</f>
        <v>200000</v>
      </c>
      <c r="I11" s="64"/>
      <c r="J11" s="65">
        <f>H11-E11</f>
        <v>-50000</v>
      </c>
      <c r="K11" s="65">
        <f>H11-F11</f>
        <v>-15000</v>
      </c>
    </row>
    <row r="12" spans="1:11" s="66" customFormat="1" ht="15.75">
      <c r="A12" s="68"/>
      <c r="B12" s="57"/>
      <c r="C12" s="67"/>
      <c r="D12" s="69"/>
      <c r="E12" s="70"/>
      <c r="F12" s="71"/>
      <c r="G12" s="72"/>
      <c r="H12" s="73"/>
      <c r="I12" s="74"/>
      <c r="J12" s="65"/>
      <c r="K12" s="65"/>
    </row>
    <row r="13" spans="1:11" s="66" customFormat="1" ht="15.75">
      <c r="A13" s="68"/>
      <c r="B13" s="75" t="s">
        <v>11</v>
      </c>
      <c r="C13" s="76">
        <f>SUM(C8:C12)</f>
        <v>11967000</v>
      </c>
      <c r="D13" s="77">
        <f>SUM(D8:D12)</f>
        <v>11964369</v>
      </c>
      <c r="E13" s="78">
        <f>SUM(E8:E12)</f>
        <v>12599000</v>
      </c>
      <c r="F13" s="79">
        <f>SUM(F8:F12)</f>
        <v>12359000</v>
      </c>
      <c r="G13" s="63"/>
      <c r="H13" s="9">
        <f>SUM(H8:H12)</f>
        <v>12599000</v>
      </c>
      <c r="I13" s="64"/>
      <c r="J13" s="65">
        <f>H13-E13</f>
        <v>0</v>
      </c>
      <c r="K13" s="65">
        <f>H13-F13</f>
        <v>240000</v>
      </c>
    </row>
    <row r="14" spans="1:11" s="66" customFormat="1" ht="15.75">
      <c r="A14" s="68"/>
      <c r="B14" s="80"/>
      <c r="C14" s="81"/>
      <c r="D14" s="82"/>
      <c r="E14" s="83"/>
      <c r="F14" s="84"/>
      <c r="G14" s="85"/>
      <c r="H14" s="86"/>
      <c r="I14" s="64"/>
      <c r="J14" s="22"/>
      <c r="K14" s="22"/>
    </row>
    <row r="15" spans="1:8" ht="15.75">
      <c r="A15" s="42"/>
      <c r="B15" s="57"/>
      <c r="C15" s="67"/>
      <c r="D15" s="61"/>
      <c r="E15" s="87"/>
      <c r="F15" s="62"/>
      <c r="G15" s="63"/>
      <c r="H15" s="88"/>
    </row>
    <row r="16" spans="1:8" ht="15.75">
      <c r="A16" s="42"/>
      <c r="B16" s="49" t="s">
        <v>12</v>
      </c>
      <c r="C16" s="89"/>
      <c r="D16" s="61"/>
      <c r="E16" s="87"/>
      <c r="F16" s="62"/>
      <c r="G16" s="63"/>
      <c r="H16" s="88"/>
    </row>
    <row r="17" spans="1:8" ht="15.75">
      <c r="A17" s="42"/>
      <c r="B17" s="57"/>
      <c r="C17" s="67"/>
      <c r="D17" s="61"/>
      <c r="E17" s="87"/>
      <c r="F17" s="62"/>
      <c r="G17" s="63"/>
      <c r="H17" s="88"/>
    </row>
    <row r="18" spans="1:11" ht="15.75">
      <c r="A18" s="59">
        <v>4</v>
      </c>
      <c r="B18" s="57" t="s">
        <v>13</v>
      </c>
      <c r="C18" s="67">
        <v>3341000</v>
      </c>
      <c r="D18" s="61">
        <v>3287160</v>
      </c>
      <c r="E18" s="6">
        <f>'[2]Detailed HRA Services'!E62+'[2]Detailed HRA Services'!E144+'[2]Detailed HRA Services'!E200+'[2]Detailed HRA Services'!E245+'[2]Detailed HRA Services'!E293+'[2]Detailed HRA Services'!E338+'[2]Detailed HRA Services'!E389+'[2]Detailed HRA Services'!E438+'[2]Detailed HRA Services'!E489+'[2]Detailed HRA Services'!E533</f>
        <v>3244450</v>
      </c>
      <c r="F18" s="62">
        <f>'[2]Detailed HRA Services'!F62+'[2]Detailed HRA Services'!F144+'[2]Detailed HRA Services'!F200+'[2]Detailed HRA Services'!F245+'[2]Detailed HRA Services'!F293+'[2]Detailed HRA Services'!F338+'[2]Detailed HRA Services'!F389+'[2]Detailed HRA Services'!F438+'[2]Detailed HRA Services'!F489+'[2]Detailed HRA Services'!F533</f>
        <v>3189200</v>
      </c>
      <c r="G18" s="63"/>
      <c r="H18" s="88">
        <f>'[2]Detailed HRA Services'!G62+'[2]Detailed HRA Services'!G144+'[2]Detailed HRA Services'!G200+'[2]Detailed HRA Services'!G245+'[2]Detailed HRA Services'!G293+'[2]Detailed HRA Services'!G338+'[2]Detailed HRA Services'!G389+'[2]Detailed HRA Services'!G438+'[2]Detailed HRA Services'!G489+'[2]Detailed HRA Services'!G533+'[2]Detailed HRA Services'!G86</f>
        <v>3308320</v>
      </c>
      <c r="J18" s="65">
        <f>H18-E18</f>
        <v>63870</v>
      </c>
      <c r="K18" s="65">
        <f aca="true" t="shared" si="0" ref="K18:K30">H18-F18</f>
        <v>119120</v>
      </c>
    </row>
    <row r="19" spans="1:11" ht="15.75">
      <c r="A19" s="59"/>
      <c r="B19" s="57" t="s">
        <v>14</v>
      </c>
      <c r="C19" s="67">
        <v>2079000</v>
      </c>
      <c r="D19" s="61">
        <v>2072256</v>
      </c>
      <c r="E19" s="6">
        <f>'[2]Detailed HRA Services'!E601+'[2]Detailed HRA Services'!E647</f>
        <v>1992700</v>
      </c>
      <c r="F19" s="62">
        <f>'[2]Detailed HRA Services'!F601+'[2]Detailed HRA Services'!F647</f>
        <v>1979500</v>
      </c>
      <c r="G19" s="63"/>
      <c r="H19" s="88">
        <f>'[2]Detailed HRA Services'!G601+'[2]Detailed HRA Services'!G647+'[2]Detailed HRA Services'!G860</f>
        <v>2027010</v>
      </c>
      <c r="J19" s="65">
        <f>H19-E19</f>
        <v>34310</v>
      </c>
      <c r="K19" s="65">
        <f>H19-F19</f>
        <v>47510</v>
      </c>
    </row>
    <row r="20" spans="1:11" ht="15.75">
      <c r="A20" s="59">
        <v>5</v>
      </c>
      <c r="B20" s="57" t="s">
        <v>15</v>
      </c>
      <c r="C20" s="67">
        <v>933000</v>
      </c>
      <c r="D20" s="61">
        <v>990748</v>
      </c>
      <c r="E20" s="6">
        <f>'[2]Detailed HRA Services'!E706+'[2]Detailed HRA Services'!E759+'[2]Detailed HRA Services'!E807</f>
        <v>937050</v>
      </c>
      <c r="F20" s="62">
        <f>'[2]Detailed HRA Services'!F706+'[2]Detailed HRA Services'!F759+'[2]Detailed HRA Services'!F807</f>
        <v>1002700</v>
      </c>
      <c r="G20" s="63"/>
      <c r="H20" s="88">
        <f>'[2]Detailed HRA Services'!G706+'[2]Detailed HRA Services'!G759+'[2]Detailed HRA Services'!G807</f>
        <v>905460</v>
      </c>
      <c r="J20" s="65">
        <f aca="true" t="shared" si="1" ref="J20:J30">H20-E20</f>
        <v>-31590</v>
      </c>
      <c r="K20" s="65">
        <f t="shared" si="0"/>
        <v>-97240</v>
      </c>
    </row>
    <row r="21" spans="1:11" ht="15.75">
      <c r="A21" s="59">
        <v>6</v>
      </c>
      <c r="B21" s="57" t="s">
        <v>16</v>
      </c>
      <c r="C21" s="67">
        <v>28000</v>
      </c>
      <c r="D21" s="61">
        <v>23307</v>
      </c>
      <c r="E21" s="6">
        <f>'[2]Detailed HRA Services'!E840</f>
        <v>6000</v>
      </c>
      <c r="F21" s="62">
        <f>'[2]Detailed HRA Services'!F840</f>
        <v>18000</v>
      </c>
      <c r="G21" s="63"/>
      <c r="H21" s="88">
        <f>'[2]Detailed HRA Services'!G840</f>
        <v>26000</v>
      </c>
      <c r="J21" s="65">
        <f t="shared" si="1"/>
        <v>20000</v>
      </c>
      <c r="K21" s="65">
        <f t="shared" si="0"/>
        <v>8000</v>
      </c>
    </row>
    <row r="22" spans="1:11" ht="15.75">
      <c r="A22" s="59"/>
      <c r="B22" s="57" t="s">
        <v>37</v>
      </c>
      <c r="C22" s="67">
        <v>137000</v>
      </c>
      <c r="D22" s="61">
        <v>152437</v>
      </c>
      <c r="E22" s="6">
        <f>'[2]Detailed HRA Services'!E850</f>
        <v>70000</v>
      </c>
      <c r="F22" s="62">
        <f>'[2]Detailed HRA Services'!F850</f>
        <v>38000</v>
      </c>
      <c r="G22" s="63"/>
      <c r="H22" s="8">
        <f>'[2]Detailed HRA Services'!G850</f>
        <v>64000</v>
      </c>
      <c r="J22" s="65">
        <f t="shared" si="1"/>
        <v>-6000</v>
      </c>
      <c r="K22" s="65">
        <f t="shared" si="0"/>
        <v>26000</v>
      </c>
    </row>
    <row r="23" spans="1:11" ht="15.75" hidden="1">
      <c r="A23" s="42"/>
      <c r="B23" s="57" t="s">
        <v>38</v>
      </c>
      <c r="C23" s="67"/>
      <c r="D23" s="61"/>
      <c r="E23" s="90" t="s">
        <v>17</v>
      </c>
      <c r="F23" s="62" t="s">
        <v>17</v>
      </c>
      <c r="G23" s="63"/>
      <c r="H23" s="88" t="s">
        <v>17</v>
      </c>
      <c r="J23" s="65"/>
      <c r="K23" s="65"/>
    </row>
    <row r="24" spans="1:11" ht="15.75" hidden="1">
      <c r="A24" s="59"/>
      <c r="B24" s="91" t="s">
        <v>39</v>
      </c>
      <c r="C24" s="92"/>
      <c r="D24" s="61">
        <v>0</v>
      </c>
      <c r="E24" s="90">
        <f>'[2]Detailed HRA Services'!E862</f>
        <v>0</v>
      </c>
      <c r="F24" s="62">
        <f>'[2]Detailed HRA Services'!F862</f>
        <v>0</v>
      </c>
      <c r="G24" s="63"/>
      <c r="H24" s="88">
        <f>'[2]Detailed HRA Services'!G862</f>
        <v>0</v>
      </c>
      <c r="J24" s="65">
        <f t="shared" si="1"/>
        <v>0</v>
      </c>
      <c r="K24" s="65">
        <f t="shared" si="0"/>
        <v>0</v>
      </c>
    </row>
    <row r="25" spans="1:11" ht="15.75">
      <c r="A25" s="59">
        <v>7</v>
      </c>
      <c r="B25" s="93" t="s">
        <v>18</v>
      </c>
      <c r="C25" s="94">
        <v>2619000</v>
      </c>
      <c r="D25" s="61">
        <v>2526011</v>
      </c>
      <c r="E25" s="6">
        <f>'[2]Detailed HRA Services'!E864</f>
        <v>2778000</v>
      </c>
      <c r="F25" s="62">
        <f>'[2]Detailed HRA Services'!F864</f>
        <v>2067400</v>
      </c>
      <c r="G25" s="63"/>
      <c r="H25" s="88">
        <f>'[2]Detailed HRA Services'!G864</f>
        <v>2175100</v>
      </c>
      <c r="J25" s="65">
        <f t="shared" si="1"/>
        <v>-602900</v>
      </c>
      <c r="K25" s="65">
        <f t="shared" si="0"/>
        <v>107700</v>
      </c>
    </row>
    <row r="26" spans="1:11" ht="15.75">
      <c r="A26" s="59">
        <v>8</v>
      </c>
      <c r="B26" s="93" t="s">
        <v>19</v>
      </c>
      <c r="C26" s="94">
        <v>2946000</v>
      </c>
      <c r="D26" s="61">
        <v>2979999</v>
      </c>
      <c r="E26" s="6">
        <f>'[2]Detailed HRA Services'!E820</f>
        <v>3306000</v>
      </c>
      <c r="F26" s="10">
        <f>'[2]Detailed HRA Services'!F817</f>
        <v>3341000</v>
      </c>
      <c r="G26" s="7"/>
      <c r="H26" s="8">
        <f>'[2]Detailed HRA Services'!G817</f>
        <v>3628000</v>
      </c>
      <c r="J26" s="65">
        <f>H26-E26</f>
        <v>322000</v>
      </c>
      <c r="K26" s="65">
        <f>H26-F26</f>
        <v>287000</v>
      </c>
    </row>
    <row r="27" spans="1:8" ht="15.75">
      <c r="A27" s="42"/>
      <c r="B27" s="57"/>
      <c r="C27" s="67"/>
      <c r="D27" s="69"/>
      <c r="E27" s="70"/>
      <c r="F27" s="71"/>
      <c r="G27" s="72"/>
      <c r="H27" s="73"/>
    </row>
    <row r="28" spans="1:11" ht="15.75">
      <c r="A28" s="42"/>
      <c r="B28" s="75" t="s">
        <v>20</v>
      </c>
      <c r="C28" s="76">
        <f>SUM(C17:C27)</f>
        <v>12083000</v>
      </c>
      <c r="D28" s="77">
        <f>SUM(D17:D27)</f>
        <v>12031918</v>
      </c>
      <c r="E28" s="78">
        <f>SUM(E17:E27)</f>
        <v>12334200</v>
      </c>
      <c r="F28" s="79">
        <f>SUM(F17:F27)</f>
        <v>11635800</v>
      </c>
      <c r="G28" s="63"/>
      <c r="H28" s="95">
        <f>SUM(H17:H27)</f>
        <v>12133890</v>
      </c>
      <c r="J28" s="65">
        <f t="shared" si="1"/>
        <v>-200310</v>
      </c>
      <c r="K28" s="65">
        <f t="shared" si="0"/>
        <v>498090</v>
      </c>
    </row>
    <row r="29" spans="1:8" ht="15.75">
      <c r="A29" s="42"/>
      <c r="B29" s="57"/>
      <c r="C29" s="96"/>
      <c r="D29" s="69"/>
      <c r="E29" s="70"/>
      <c r="F29" s="71"/>
      <c r="G29" s="72"/>
      <c r="H29" s="73"/>
    </row>
    <row r="30" spans="1:11" ht="16.5" thickBot="1">
      <c r="A30" s="42"/>
      <c r="B30" s="97" t="s">
        <v>21</v>
      </c>
      <c r="C30" s="98">
        <f>C28-C13</f>
        <v>116000</v>
      </c>
      <c r="D30" s="99">
        <f>D28-D13</f>
        <v>67549</v>
      </c>
      <c r="E30" s="100">
        <f>E28-E13</f>
        <v>-264800</v>
      </c>
      <c r="F30" s="101">
        <f>F28-F13</f>
        <v>-723200</v>
      </c>
      <c r="G30" s="63"/>
      <c r="H30" s="102">
        <f>H28-H13</f>
        <v>-465110</v>
      </c>
      <c r="J30" s="65">
        <f t="shared" si="1"/>
        <v>-200310</v>
      </c>
      <c r="K30" s="65">
        <f t="shared" si="0"/>
        <v>258090</v>
      </c>
    </row>
    <row r="31" spans="1:8" ht="15.75">
      <c r="A31" s="42"/>
      <c r="B31" s="57"/>
      <c r="C31" s="67"/>
      <c r="D31" s="61"/>
      <c r="E31" s="87"/>
      <c r="F31" s="62"/>
      <c r="G31" s="63"/>
      <c r="H31" s="88"/>
    </row>
    <row r="32" spans="1:8" ht="15.75">
      <c r="A32" s="42"/>
      <c r="B32" s="57"/>
      <c r="C32" s="67"/>
      <c r="D32" s="61"/>
      <c r="E32" s="87"/>
      <c r="F32" s="62"/>
      <c r="G32" s="63"/>
      <c r="H32" s="88"/>
    </row>
    <row r="33" spans="1:11" ht="15.75" hidden="1">
      <c r="A33" s="59"/>
      <c r="B33" s="57" t="s">
        <v>22</v>
      </c>
      <c r="C33" s="67"/>
      <c r="D33" s="61">
        <v>0</v>
      </c>
      <c r="E33" s="6">
        <f>'[2]Detailed HRA Services'!E868</f>
        <v>0</v>
      </c>
      <c r="F33" s="62">
        <f>'[2]Detailed HRA Services'!F868</f>
        <v>0</v>
      </c>
      <c r="G33" s="63"/>
      <c r="H33" s="88">
        <f>'[2]Detailed HRA Services'!G868</f>
        <v>0</v>
      </c>
      <c r="J33" s="65">
        <f aca="true" t="shared" si="2" ref="J33:J40">H33-E33</f>
        <v>0</v>
      </c>
      <c r="K33" s="65">
        <f aca="true" t="shared" si="3" ref="K33:K46">H33-F33</f>
        <v>0</v>
      </c>
    </row>
    <row r="34" spans="1:11" ht="15.75">
      <c r="A34" s="59">
        <v>8</v>
      </c>
      <c r="B34" s="57" t="s">
        <v>40</v>
      </c>
      <c r="C34" s="67">
        <v>89000</v>
      </c>
      <c r="D34" s="61">
        <v>248379</v>
      </c>
      <c r="E34" s="6">
        <f>'[2]Detailed HRA Services'!E866</f>
        <v>315000</v>
      </c>
      <c r="F34" s="62">
        <f>'[2]Detailed HRA Services'!F866</f>
        <v>41800</v>
      </c>
      <c r="G34" s="63"/>
      <c r="H34" s="8">
        <f>'[2]Detailed HRA Services'!G866</f>
        <v>98700</v>
      </c>
      <c r="J34" s="65">
        <f>H34-E34</f>
        <v>-216300</v>
      </c>
      <c r="K34" s="65">
        <f>H34-F34</f>
        <v>56900</v>
      </c>
    </row>
    <row r="35" spans="1:11" ht="15.75">
      <c r="A35" s="59"/>
      <c r="B35" s="57" t="s">
        <v>23</v>
      </c>
      <c r="C35" s="67">
        <v>203000</v>
      </c>
      <c r="D35" s="61">
        <v>202690</v>
      </c>
      <c r="E35" s="6">
        <f>'[2]Detailed HRA Services'!E865</f>
        <v>153000</v>
      </c>
      <c r="F35" s="62">
        <f>'[2]Detailed HRA Services'!F865</f>
        <v>153000</v>
      </c>
      <c r="G35" s="63"/>
      <c r="H35" s="8">
        <f>'[2]Detailed HRA Services'!G865</f>
        <v>114000</v>
      </c>
      <c r="J35" s="65">
        <f t="shared" si="2"/>
        <v>-39000</v>
      </c>
      <c r="K35" s="65">
        <f t="shared" si="3"/>
        <v>-39000</v>
      </c>
    </row>
    <row r="36" spans="1:11" ht="15.75">
      <c r="A36" s="59">
        <v>9</v>
      </c>
      <c r="B36" s="57" t="s">
        <v>41</v>
      </c>
      <c r="C36" s="67">
        <v>0</v>
      </c>
      <c r="D36" s="61">
        <v>-57200</v>
      </c>
      <c r="E36" s="6">
        <f>'[2]Detailed HRA Services'!E870+'[2]Detailed HRA Services'!E863</f>
        <v>-46800</v>
      </c>
      <c r="F36" s="10">
        <f>'[2]Detailed HRA Services'!F870+'[2]Detailed HRA Services'!F863</f>
        <v>-7800</v>
      </c>
      <c r="G36" s="7"/>
      <c r="H36" s="8">
        <f>'[2]Detailed HRA Services'!G870+'[2]Detailed HRA Services'!G863</f>
        <v>-16800</v>
      </c>
      <c r="J36" s="65">
        <f t="shared" si="2"/>
        <v>30000</v>
      </c>
      <c r="K36" s="65">
        <f t="shared" si="3"/>
        <v>-9000</v>
      </c>
    </row>
    <row r="37" spans="1:11" ht="15.75">
      <c r="A37" s="59">
        <v>7</v>
      </c>
      <c r="B37" s="57" t="s">
        <v>24</v>
      </c>
      <c r="C37" s="67">
        <v>-245000</v>
      </c>
      <c r="D37" s="103">
        <v>-151600</v>
      </c>
      <c r="E37" s="104">
        <f>'[2]Detailed HRA Services'!E869</f>
        <v>-370000</v>
      </c>
      <c r="F37" s="62">
        <f>'[2]Detailed HRA Services'!F869</f>
        <v>340600</v>
      </c>
      <c r="G37" s="105"/>
      <c r="H37" s="12">
        <f>'[2]Detailed HRA Services'!G869</f>
        <v>268900</v>
      </c>
      <c r="J37" s="65">
        <f t="shared" si="2"/>
        <v>638900</v>
      </c>
      <c r="K37" s="65">
        <f t="shared" si="3"/>
        <v>-71700</v>
      </c>
    </row>
    <row r="38" spans="1:11" ht="15.75" hidden="1">
      <c r="A38" s="59"/>
      <c r="B38" s="57" t="s">
        <v>42</v>
      </c>
      <c r="C38" s="67"/>
      <c r="D38" s="103">
        <v>-89800</v>
      </c>
      <c r="E38" s="106">
        <v>0</v>
      </c>
      <c r="F38" s="62">
        <v>0</v>
      </c>
      <c r="G38" s="72"/>
      <c r="H38" s="107">
        <v>0</v>
      </c>
      <c r="J38" s="65">
        <f t="shared" si="2"/>
        <v>0</v>
      </c>
      <c r="K38" s="65">
        <f t="shared" si="3"/>
        <v>0</v>
      </c>
    </row>
    <row r="39" spans="1:11" ht="15.75">
      <c r="A39" s="42"/>
      <c r="B39" s="57" t="s">
        <v>43</v>
      </c>
      <c r="C39" s="67">
        <v>0</v>
      </c>
      <c r="D39" s="108">
        <v>-25000</v>
      </c>
      <c r="E39" s="70"/>
      <c r="F39" s="71"/>
      <c r="G39" s="72"/>
      <c r="H39" s="73"/>
      <c r="K39" s="65"/>
    </row>
    <row r="40" spans="1:11" ht="16.5" thickBot="1">
      <c r="A40" s="42"/>
      <c r="B40" s="97" t="s">
        <v>25</v>
      </c>
      <c r="C40" s="98">
        <f>SUM(C30:C39)</f>
        <v>163000</v>
      </c>
      <c r="D40" s="99">
        <f>SUM(D30:D39)</f>
        <v>195018</v>
      </c>
      <c r="E40" s="100">
        <f>SUM(E30:E39)</f>
        <v>-213600</v>
      </c>
      <c r="F40" s="101">
        <f>SUM(F30:F39)</f>
        <v>-195600</v>
      </c>
      <c r="G40" s="63"/>
      <c r="H40" s="102">
        <f>SUM(H30:H39)</f>
        <v>-310</v>
      </c>
      <c r="J40" s="65">
        <f t="shared" si="2"/>
        <v>213290</v>
      </c>
      <c r="K40" s="65">
        <f t="shared" si="3"/>
        <v>195290</v>
      </c>
    </row>
    <row r="41" spans="1:11" ht="6" customHeight="1">
      <c r="A41" s="42"/>
      <c r="B41" s="57"/>
      <c r="C41" s="109"/>
      <c r="D41" s="61"/>
      <c r="E41" s="87"/>
      <c r="F41" s="62"/>
      <c r="G41" s="63"/>
      <c r="H41" s="88"/>
      <c r="K41" s="65">
        <f t="shared" si="3"/>
        <v>0</v>
      </c>
    </row>
    <row r="42" spans="1:11" ht="15.75">
      <c r="A42" s="59"/>
      <c r="B42" s="57" t="s">
        <v>26</v>
      </c>
      <c r="C42" s="109">
        <v>0</v>
      </c>
      <c r="D42" s="61">
        <v>0</v>
      </c>
      <c r="E42" s="87">
        <f>'[2]Detailed HRA Services'!E867</f>
        <v>0</v>
      </c>
      <c r="F42" s="10">
        <f>'[1]HRA Summary'!$E$40</f>
        <v>0</v>
      </c>
      <c r="G42" s="11"/>
      <c r="H42" s="110">
        <v>0</v>
      </c>
      <c r="K42" s="65"/>
    </row>
    <row r="43" spans="1:11" ht="6" customHeight="1">
      <c r="A43" s="42"/>
      <c r="B43" s="57"/>
      <c r="C43" s="109"/>
      <c r="D43" s="61"/>
      <c r="E43" s="87"/>
      <c r="F43" s="62"/>
      <c r="G43" s="63"/>
      <c r="H43" s="88"/>
      <c r="K43" s="65">
        <f t="shared" si="3"/>
        <v>0</v>
      </c>
    </row>
    <row r="44" spans="1:11" ht="16.5" thickBot="1">
      <c r="A44" s="42"/>
      <c r="B44" s="97" t="s">
        <v>27</v>
      </c>
      <c r="C44" s="98">
        <f>SUM(C40:C43)</f>
        <v>163000</v>
      </c>
      <c r="D44" s="99">
        <f>SUM(D40:D43)</f>
        <v>195018</v>
      </c>
      <c r="E44" s="100">
        <f>SUM(E40:E43)</f>
        <v>-213600</v>
      </c>
      <c r="F44" s="101">
        <f>SUM(F40:F43)</f>
        <v>-195600</v>
      </c>
      <c r="G44" s="63"/>
      <c r="H44" s="102">
        <f>SUM(H40:H43)</f>
        <v>-310</v>
      </c>
      <c r="J44" s="65">
        <f>H44-E44</f>
        <v>213290</v>
      </c>
      <c r="K44" s="65">
        <f t="shared" si="3"/>
        <v>195290</v>
      </c>
    </row>
    <row r="45" spans="1:11" ht="16.5" thickBot="1">
      <c r="A45" s="42"/>
      <c r="B45" s="57"/>
      <c r="C45" s="67"/>
      <c r="D45" s="103"/>
      <c r="E45" s="111"/>
      <c r="F45" s="62"/>
      <c r="G45" s="63"/>
      <c r="H45" s="88"/>
      <c r="K45" s="65"/>
    </row>
    <row r="46" spans="1:11" ht="16.5" thickBot="1">
      <c r="A46" s="112"/>
      <c r="B46" s="113" t="s">
        <v>28</v>
      </c>
      <c r="C46" s="114">
        <f>-299424+C44</f>
        <v>-136424</v>
      </c>
      <c r="D46" s="114">
        <f>-299424+D44</f>
        <v>-104406</v>
      </c>
      <c r="E46" s="115">
        <f>C46+E44</f>
        <v>-350024</v>
      </c>
      <c r="F46" s="116">
        <f>D46+F44</f>
        <v>-300006</v>
      </c>
      <c r="G46" s="63"/>
      <c r="H46" s="117">
        <f>F46+H44</f>
        <v>-300316</v>
      </c>
      <c r="J46" s="65">
        <f>H46-E46</f>
        <v>49708</v>
      </c>
      <c r="K46" s="65">
        <f t="shared" si="3"/>
        <v>-310</v>
      </c>
    </row>
    <row r="47" spans="3:4" ht="16.5" thickBot="1">
      <c r="C47" s="119"/>
      <c r="D47" s="3"/>
    </row>
    <row r="48" spans="1:8" ht="15.75">
      <c r="A48" s="120" t="s">
        <v>29</v>
      </c>
      <c r="B48" s="121"/>
      <c r="C48" s="121"/>
      <c r="D48" s="18"/>
      <c r="E48" s="122"/>
      <c r="F48" s="122"/>
      <c r="G48" s="122"/>
      <c r="H48" s="123"/>
    </row>
    <row r="49" spans="1:8" ht="15.75">
      <c r="A49" s="13"/>
      <c r="B49" s="14"/>
      <c r="C49" s="14"/>
      <c r="D49" s="15"/>
      <c r="E49" s="16"/>
      <c r="F49" s="16"/>
      <c r="G49" s="16"/>
      <c r="H49" s="17"/>
    </row>
    <row r="50" spans="1:8" ht="15.75">
      <c r="A50" s="13">
        <v>1</v>
      </c>
      <c r="B50" s="14" t="s">
        <v>51</v>
      </c>
      <c r="C50" s="14"/>
      <c r="D50" s="15"/>
      <c r="E50" s="16"/>
      <c r="F50" s="16"/>
      <c r="G50" s="16"/>
      <c r="H50" s="17"/>
    </row>
    <row r="51" spans="1:8" ht="15.75">
      <c r="A51" s="13"/>
      <c r="B51" s="14" t="s">
        <v>52</v>
      </c>
      <c r="C51" s="14"/>
      <c r="D51" s="15"/>
      <c r="E51" s="16"/>
      <c r="F51" s="16"/>
      <c r="G51" s="16"/>
      <c r="H51" s="17"/>
    </row>
    <row r="52" spans="1:8" ht="15.75">
      <c r="A52" s="13"/>
      <c r="B52" s="14" t="s">
        <v>53</v>
      </c>
      <c r="C52" s="14"/>
      <c r="D52" s="15"/>
      <c r="E52" s="16"/>
      <c r="F52" s="16"/>
      <c r="G52" s="16"/>
      <c r="H52" s="17"/>
    </row>
    <row r="53" spans="1:8" ht="15.75">
      <c r="A53" s="13"/>
      <c r="B53" s="14" t="s">
        <v>54</v>
      </c>
      <c r="C53" s="14"/>
      <c r="D53" s="15"/>
      <c r="E53" s="16"/>
      <c r="F53" s="16"/>
      <c r="G53" s="16"/>
      <c r="H53" s="17"/>
    </row>
    <row r="54" spans="1:8" ht="15.75">
      <c r="A54" s="13"/>
      <c r="B54" s="14" t="s">
        <v>55</v>
      </c>
      <c r="C54" s="14"/>
      <c r="D54" s="15"/>
      <c r="E54" s="16"/>
      <c r="F54" s="16"/>
      <c r="G54" s="16"/>
      <c r="H54" s="17"/>
    </row>
    <row r="55" spans="1:8" ht="15.75">
      <c r="A55" s="13"/>
      <c r="B55" s="14"/>
      <c r="C55" s="14"/>
      <c r="D55" s="15"/>
      <c r="E55" s="16"/>
      <c r="F55" s="16"/>
      <c r="G55" s="16"/>
      <c r="H55" s="17"/>
    </row>
    <row r="56" spans="1:8" ht="15.75">
      <c r="A56" s="13">
        <v>2</v>
      </c>
      <c r="B56" s="14" t="s">
        <v>50</v>
      </c>
      <c r="C56" s="14"/>
      <c r="D56" s="15"/>
      <c r="E56" s="16"/>
      <c r="F56" s="16"/>
      <c r="G56" s="16"/>
      <c r="H56" s="17"/>
    </row>
    <row r="57" spans="1:8" ht="15.75">
      <c r="A57" s="13"/>
      <c r="B57" s="14" t="s">
        <v>49</v>
      </c>
      <c r="C57" s="14"/>
      <c r="D57" s="15"/>
      <c r="E57" s="16"/>
      <c r="F57" s="16"/>
      <c r="G57" s="16"/>
      <c r="H57" s="17"/>
    </row>
    <row r="58" spans="1:8" ht="15.75">
      <c r="A58" s="13"/>
      <c r="B58" s="14"/>
      <c r="C58" s="14"/>
      <c r="D58" s="15"/>
      <c r="E58" s="16"/>
      <c r="F58" s="16"/>
      <c r="G58" s="16"/>
      <c r="H58" s="17"/>
    </row>
    <row r="59" spans="1:8" ht="15.75">
      <c r="A59" s="13">
        <v>3</v>
      </c>
      <c r="B59" s="14" t="s">
        <v>56</v>
      </c>
      <c r="C59" s="14"/>
      <c r="D59" s="15"/>
      <c r="E59" s="16"/>
      <c r="F59" s="16"/>
      <c r="G59" s="16"/>
      <c r="H59" s="17"/>
    </row>
    <row r="60" spans="1:8" ht="15.75">
      <c r="A60" s="13"/>
      <c r="B60" s="14" t="s">
        <v>57</v>
      </c>
      <c r="C60" s="14"/>
      <c r="D60" s="15"/>
      <c r="E60" s="16"/>
      <c r="F60" s="16"/>
      <c r="G60" s="16"/>
      <c r="H60" s="17"/>
    </row>
    <row r="61" spans="1:8" ht="15.75">
      <c r="A61" s="13"/>
      <c r="B61" s="14"/>
      <c r="C61" s="14"/>
      <c r="D61" s="15"/>
      <c r="E61" s="16"/>
      <c r="F61" s="16"/>
      <c r="G61" s="16"/>
      <c r="H61" s="17"/>
    </row>
    <row r="62" spans="1:8" ht="15.75">
      <c r="A62" s="13">
        <v>4</v>
      </c>
      <c r="B62" s="124" t="s">
        <v>58</v>
      </c>
      <c r="C62" s="124"/>
      <c r="D62" s="15"/>
      <c r="E62" s="16"/>
      <c r="F62" s="16"/>
      <c r="G62" s="16"/>
      <c r="H62" s="17"/>
    </row>
    <row r="63" spans="1:8" ht="15.75">
      <c r="A63" s="13"/>
      <c r="B63" s="127" t="s">
        <v>59</v>
      </c>
      <c r="C63" s="124"/>
      <c r="D63" s="15"/>
      <c r="E63" s="16"/>
      <c r="F63" s="16"/>
      <c r="G63" s="16"/>
      <c r="H63" s="17"/>
    </row>
    <row r="64" spans="1:8" ht="15.75">
      <c r="A64" s="13"/>
      <c r="B64" s="124" t="s">
        <v>60</v>
      </c>
      <c r="C64" s="124"/>
      <c r="D64" s="15"/>
      <c r="E64" s="16"/>
      <c r="F64" s="16"/>
      <c r="G64" s="16"/>
      <c r="H64" s="17"/>
    </row>
    <row r="65" spans="1:8" ht="15.75">
      <c r="A65" s="13"/>
      <c r="B65" s="124" t="s">
        <v>61</v>
      </c>
      <c r="C65" s="124"/>
      <c r="D65" s="15"/>
      <c r="E65" s="16"/>
      <c r="F65" s="16"/>
      <c r="G65" s="16"/>
      <c r="H65" s="17"/>
    </row>
    <row r="66" spans="1:8" ht="15.75">
      <c r="A66" s="13"/>
      <c r="B66" s="124"/>
      <c r="C66" s="124"/>
      <c r="D66" s="15"/>
      <c r="E66" s="16"/>
      <c r="F66" s="16"/>
      <c r="G66" s="16"/>
      <c r="H66" s="17"/>
    </row>
    <row r="67" spans="1:8" ht="15.75">
      <c r="A67" s="13">
        <v>5</v>
      </c>
      <c r="B67" s="124" t="s">
        <v>62</v>
      </c>
      <c r="C67" s="124"/>
      <c r="D67" s="15"/>
      <c r="E67" s="16"/>
      <c r="F67" s="16"/>
      <c r="G67" s="16"/>
      <c r="H67" s="17"/>
    </row>
    <row r="68" spans="1:8" ht="15.75">
      <c r="A68" s="13"/>
      <c r="B68" s="124" t="s">
        <v>63</v>
      </c>
      <c r="C68" s="124"/>
      <c r="D68" s="15"/>
      <c r="E68" s="16"/>
      <c r="F68" s="16"/>
      <c r="G68" s="16"/>
      <c r="H68" s="17"/>
    </row>
    <row r="69" spans="1:8" ht="15.75">
      <c r="A69" s="13"/>
      <c r="B69" s="124" t="s">
        <v>64</v>
      </c>
      <c r="C69" s="124"/>
      <c r="D69" s="15"/>
      <c r="E69" s="16"/>
      <c r="F69" s="16"/>
      <c r="G69" s="16"/>
      <c r="H69" s="17"/>
    </row>
    <row r="70" spans="1:8" ht="15.75">
      <c r="A70" s="13"/>
      <c r="B70" s="124"/>
      <c r="C70" s="124"/>
      <c r="D70" s="15"/>
      <c r="E70" s="16"/>
      <c r="F70" s="16"/>
      <c r="G70" s="16"/>
      <c r="H70" s="17"/>
    </row>
    <row r="71" spans="1:8" ht="15.75">
      <c r="A71" s="13">
        <v>6</v>
      </c>
      <c r="B71" s="14" t="s">
        <v>44</v>
      </c>
      <c r="C71" s="14"/>
      <c r="D71" s="15"/>
      <c r="E71" s="16"/>
      <c r="F71" s="16"/>
      <c r="G71" s="16"/>
      <c r="H71" s="17"/>
    </row>
    <row r="72" spans="1:8" ht="15.75">
      <c r="A72" s="13"/>
      <c r="B72" s="14"/>
      <c r="C72" s="14"/>
      <c r="D72" s="15"/>
      <c r="E72" s="16"/>
      <c r="F72" s="16"/>
      <c r="G72" s="16"/>
      <c r="H72" s="17"/>
    </row>
    <row r="73" spans="1:8" ht="15.75">
      <c r="A73" s="13">
        <v>7</v>
      </c>
      <c r="B73" s="124" t="s">
        <v>65</v>
      </c>
      <c r="C73" s="124"/>
      <c r="D73" s="15"/>
      <c r="E73" s="16"/>
      <c r="F73" s="16"/>
      <c r="G73" s="16"/>
      <c r="H73" s="17"/>
    </row>
    <row r="74" spans="1:8" ht="15.75">
      <c r="A74" s="13"/>
      <c r="B74" s="124" t="s">
        <v>66</v>
      </c>
      <c r="C74" s="124"/>
      <c r="D74" s="15"/>
      <c r="E74" s="16"/>
      <c r="F74" s="16"/>
      <c r="G74" s="16"/>
      <c r="H74" s="17"/>
    </row>
    <row r="75" spans="1:8" ht="15.75">
      <c r="A75" s="13"/>
      <c r="B75" s="124" t="s">
        <v>71</v>
      </c>
      <c r="C75" s="124"/>
      <c r="D75" s="15"/>
      <c r="E75" s="16"/>
      <c r="F75" s="16"/>
      <c r="G75" s="16"/>
      <c r="H75" s="17"/>
    </row>
    <row r="76" spans="1:8" ht="15.75">
      <c r="A76" s="13"/>
      <c r="B76" s="124"/>
      <c r="C76" s="124"/>
      <c r="D76" s="15"/>
      <c r="E76" s="16"/>
      <c r="F76" s="16"/>
      <c r="G76" s="16"/>
      <c r="H76" s="17"/>
    </row>
    <row r="77" spans="1:8" ht="15.75">
      <c r="A77" s="125">
        <v>8</v>
      </c>
      <c r="B77" s="124" t="s">
        <v>68</v>
      </c>
      <c r="C77" s="124"/>
      <c r="D77" s="15"/>
      <c r="E77" s="16"/>
      <c r="F77" s="16"/>
      <c r="G77" s="16"/>
      <c r="H77" s="17"/>
    </row>
    <row r="78" spans="1:8" ht="15.75">
      <c r="A78" s="13"/>
      <c r="B78" s="124" t="s">
        <v>67</v>
      </c>
      <c r="C78" s="124"/>
      <c r="D78" s="15"/>
      <c r="E78" s="16"/>
      <c r="F78" s="16"/>
      <c r="G78" s="16"/>
      <c r="H78" s="17"/>
    </row>
    <row r="79" spans="1:8" ht="15.75">
      <c r="A79" s="13"/>
      <c r="B79" s="124" t="s">
        <v>69</v>
      </c>
      <c r="C79" s="124"/>
      <c r="D79" s="15"/>
      <c r="E79" s="16"/>
      <c r="F79" s="16"/>
      <c r="G79" s="16"/>
      <c r="H79" s="17"/>
    </row>
    <row r="80" spans="1:8" ht="15.75">
      <c r="A80" s="13"/>
      <c r="B80" s="124" t="s">
        <v>70</v>
      </c>
      <c r="C80" s="124"/>
      <c r="D80" s="15"/>
      <c r="E80" s="16"/>
      <c r="F80" s="16"/>
      <c r="G80" s="16"/>
      <c r="H80" s="17"/>
    </row>
    <row r="81" spans="1:8" ht="15.75">
      <c r="A81" s="13"/>
      <c r="B81" s="124"/>
      <c r="C81" s="124"/>
      <c r="D81" s="15"/>
      <c r="E81" s="16"/>
      <c r="F81" s="16"/>
      <c r="G81" s="16"/>
      <c r="H81" s="17"/>
    </row>
    <row r="82" spans="1:8" ht="15.75">
      <c r="A82" s="13">
        <v>9</v>
      </c>
      <c r="B82" s="126" t="s">
        <v>72</v>
      </c>
      <c r="C82" s="126"/>
      <c r="D82" s="15"/>
      <c r="E82" s="16"/>
      <c r="F82" s="16"/>
      <c r="G82" s="16"/>
      <c r="H82" s="17"/>
    </row>
    <row r="83" spans="1:8" ht="16.5" thickBot="1">
      <c r="A83" s="128"/>
      <c r="B83" s="129"/>
      <c r="C83" s="129"/>
      <c r="D83" s="130"/>
      <c r="E83" s="131"/>
      <c r="F83" s="131"/>
      <c r="G83" s="131"/>
      <c r="H83" s="132"/>
    </row>
    <row r="84" ht="16.5" thickTop="1"/>
  </sheetData>
  <printOptions/>
  <pageMargins left="0.5511811023622047" right="0.551181102362204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&amp;C&amp;12&amp;P</oddFooter>
  </headerFooter>
  <rowBreaks count="1" manualBreakCount="1">
    <brk id="47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Gsoulsby</dc:creator>
  <cp:keywords/>
  <dc:description/>
  <cp:lastModifiedBy>psutt</cp:lastModifiedBy>
  <cp:lastPrinted>2010-02-17T14:49:27Z</cp:lastPrinted>
  <dcterms:created xsi:type="dcterms:W3CDTF">2005-02-17T16:36:26Z</dcterms:created>
  <dcterms:modified xsi:type="dcterms:W3CDTF">2010-02-17T17:32:08Z</dcterms:modified>
  <cp:category/>
  <cp:version/>
  <cp:contentType/>
  <cp:contentStatus/>
</cp:coreProperties>
</file>