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DCF3"/>
  <workbookPr codeName="ThisWorkbook"/>
  <bookViews>
    <workbookView xWindow="240" yWindow="375" windowWidth="14955" windowHeight="8445" tabRatio="650" activeTab="4"/>
  </bookViews>
  <sheets>
    <sheet name="Appendix A" sheetId="1" r:id="rId1"/>
    <sheet name="Appendix B" sheetId="2" r:id="rId2"/>
    <sheet name="Appendix C (1)" sheetId="3" r:id="rId3"/>
    <sheet name="Appendix C (2)" sheetId="4" r:id="rId4"/>
    <sheet name="Appendix D" sheetId="5" r:id="rId5"/>
  </sheets>
  <externalReferences>
    <externalReference r:id="rId8"/>
    <externalReference r:id="rId9"/>
  </externalReferences>
  <definedNames>
    <definedName name="_xlnm.Print_Titles" localSheetId="3">'Appendix C (2)'!$1:$3</definedName>
  </definedNames>
  <calcPr fullCalcOnLoad="1" fullPrecision="0"/>
</workbook>
</file>

<file path=xl/comments4.xml><?xml version="1.0" encoding="utf-8"?>
<comments xmlns="http://schemas.openxmlformats.org/spreadsheetml/2006/main">
  <authors>
    <author>dmidd</author>
  </authors>
  <commentList>
    <comment ref="B3" authorId="0">
      <text>
        <r>
          <rPr>
            <b/>
            <sz val="8"/>
            <rFont val="Tahoma"/>
            <family val="0"/>
          </rPr>
          <t>dmidd:</t>
        </r>
        <r>
          <rPr>
            <sz val="8"/>
            <rFont val="Tahoma"/>
            <family val="0"/>
          </rPr>
          <t xml:space="preserve">
amended budget agreed per budget book 04-05</t>
        </r>
      </text>
    </comment>
  </commentList>
</comments>
</file>

<file path=xl/sharedStrings.xml><?xml version="1.0" encoding="utf-8"?>
<sst xmlns="http://schemas.openxmlformats.org/spreadsheetml/2006/main" count="415" uniqueCount="353">
  <si>
    <t>Works are ongoing and the budget has therefore been carried forward.</t>
  </si>
  <si>
    <t>The demand for remote working was not as great as anticipated.  As the budget for 05/06 is expected to be sufficient there will be no carry forward.</t>
  </si>
  <si>
    <t>Although the scheme was completed before the year end there were outstanding invoices not paid until the new year.</t>
  </si>
  <si>
    <t>This scheme was completed within budget.</t>
  </si>
  <si>
    <t>This project is ongoing and the budget will be carried forward.</t>
  </si>
  <si>
    <t>This scheme will be undertaken in the new financial year.</t>
  </si>
  <si>
    <t>Healthy Living Centre</t>
  </si>
  <si>
    <t>Kettering Borough Trainers</t>
  </si>
  <si>
    <t>Mawsley Community Fund</t>
  </si>
  <si>
    <t>Community Projects &amp; Street Scene Reserve</t>
  </si>
  <si>
    <t>Section 106 Reserve</t>
  </si>
  <si>
    <t>Heritage Lottery Reserve</t>
  </si>
  <si>
    <t>Museum Lottery Reserve</t>
  </si>
  <si>
    <t>HRA Insurance Reserve</t>
  </si>
  <si>
    <t>Highways Reserve</t>
  </si>
  <si>
    <t>To provide resources to fund projects and schemes in the local community, or those which meet community safety</t>
  </si>
  <si>
    <t>objectives or improve the Borough's street scene.</t>
  </si>
  <si>
    <t>To provide resources for expenditure in connection with the Healthy Living Centre.</t>
  </si>
  <si>
    <t>To provide resources from specific developments through the Section 106 Planning agreement.  For use on specific</t>
  </si>
  <si>
    <t>projects related to the developments.</t>
  </si>
  <si>
    <t>To provide resources for expenditure in connection with the section 106 agreement relating to Mawsley.</t>
  </si>
  <si>
    <t>To provide resources for expenditure in connection with successful Heritage Lottery bids.</t>
  </si>
  <si>
    <t>To provide resources for expenditure in connection with successful Museum Lottery bids.</t>
  </si>
  <si>
    <t>To provide resources for funding one off HRA related insurance claims.</t>
  </si>
  <si>
    <t>Actual</t>
  </si>
  <si>
    <t>Revised</t>
  </si>
  <si>
    <t>Provisional</t>
  </si>
  <si>
    <t>(Under)/</t>
  </si>
  <si>
    <t>Budget</t>
  </si>
  <si>
    <t>Outturn</t>
  </si>
  <si>
    <t>Overspend</t>
  </si>
  <si>
    <t>Note</t>
  </si>
  <si>
    <t>£</t>
  </si>
  <si>
    <t>SERVICE EXPENDITURE</t>
  </si>
  <si>
    <t xml:space="preserve"> </t>
  </si>
  <si>
    <t>Cultural and Related Services</t>
  </si>
  <si>
    <t>Environmental Services</t>
  </si>
  <si>
    <t>Planning and Development Services</t>
  </si>
  <si>
    <t>Highways, Roads &amp; Transport Services</t>
  </si>
  <si>
    <t>Housing Services</t>
  </si>
  <si>
    <t>Central Services to the Public</t>
  </si>
  <si>
    <t>Trading Accounts</t>
  </si>
  <si>
    <t>NET COST OF SERVICES</t>
  </si>
  <si>
    <t>Interest On Balances/Investments</t>
  </si>
  <si>
    <t>General Government Grant</t>
  </si>
  <si>
    <t>Non Domestic rates redistribution</t>
  </si>
  <si>
    <t>Demand on the Collection Fund</t>
  </si>
  <si>
    <t>Trf. Surplus from the Coll. Fund</t>
  </si>
  <si>
    <t>NET GENERAL FUND (SURPLUS)/DEFICIT</t>
  </si>
  <si>
    <t>Balance on General Fund b/fwd</t>
  </si>
  <si>
    <t>Balance on General Fund c/fwd</t>
  </si>
  <si>
    <t>Supporting People Grant</t>
  </si>
  <si>
    <t>Repairs and Maintenance</t>
  </si>
  <si>
    <t>Special Services</t>
  </si>
  <si>
    <t>Cost of Capital Charges</t>
  </si>
  <si>
    <t>Depreciation</t>
  </si>
  <si>
    <t>Mortgage Interest</t>
  </si>
  <si>
    <t>HRA Investment Income</t>
  </si>
  <si>
    <t>Revenue Contributions to Capital</t>
  </si>
  <si>
    <t>INCOME</t>
  </si>
  <si>
    <t>TOTAL INCOME</t>
  </si>
  <si>
    <t>EXPENDITURE</t>
  </si>
  <si>
    <t>TOTAL EXPENDITURE</t>
  </si>
  <si>
    <t>Dwelling Rents</t>
  </si>
  <si>
    <t>Non-Dwelling Rents</t>
  </si>
  <si>
    <t>Other charges for services and facilities</t>
  </si>
  <si>
    <t>Supervision and Management</t>
  </si>
  <si>
    <t>Rents, Rates, Taxes &amp; Other Charges</t>
  </si>
  <si>
    <t>NET OPERATING EXPENDITURE</t>
  </si>
  <si>
    <t>Interest on Cash Balances</t>
  </si>
  <si>
    <t>NET CHANGE IN BALANCES</t>
  </si>
  <si>
    <t>HRA:</t>
  </si>
  <si>
    <t>GENERAL FUND:</t>
  </si>
  <si>
    <t>HOUSING REVENUE ACCOUNT</t>
  </si>
  <si>
    <t>Affordable Warmth &amp; Improvement Schemes</t>
  </si>
  <si>
    <t>Sub Total</t>
  </si>
  <si>
    <t>GENERAL FUND</t>
  </si>
  <si>
    <t>Housing Improvement (Private)</t>
  </si>
  <si>
    <t>Renovation Grants</t>
  </si>
  <si>
    <t>Social Housing Grants</t>
  </si>
  <si>
    <t>Invest &amp; Repair</t>
  </si>
  <si>
    <t>Faraday Fountain</t>
  </si>
  <si>
    <t>KCLL - Building Improvements</t>
  </si>
  <si>
    <t>Art Gallery &amp; Museum - CCTV</t>
  </si>
  <si>
    <t>Art Gallery - Lighting</t>
  </si>
  <si>
    <t>Lighting, Fence Hedge &amp; Signage</t>
  </si>
  <si>
    <t>DDA Works</t>
  </si>
  <si>
    <t>East Brook Culvert/survey</t>
  </si>
  <si>
    <t>KLV Lake</t>
  </si>
  <si>
    <t>Ise Pavilion Enclosure</t>
  </si>
  <si>
    <t>Grays Field - Youth Equipment</t>
  </si>
  <si>
    <t>Digital Recording of CCTV</t>
  </si>
  <si>
    <t>Drainage - Weekley Glebe</t>
  </si>
  <si>
    <t>Mawsley Play Area - Play Equipment</t>
  </si>
  <si>
    <t xml:space="preserve">Play Area - Well Lane </t>
  </si>
  <si>
    <t>Other CCTV (A6/HQ link)</t>
  </si>
  <si>
    <t>Street Scene (Various)</t>
  </si>
  <si>
    <t>E-Gov't</t>
  </si>
  <si>
    <t>Housing/Depot System</t>
  </si>
  <si>
    <t>Planning System</t>
  </si>
  <si>
    <t>Invest To Save</t>
  </si>
  <si>
    <t>CAPITAL PROGRAMME TOTAL</t>
  </si>
  <si>
    <t>Revised Budget</t>
  </si>
  <si>
    <t>Provisional Outturn</t>
  </si>
  <si>
    <t>FINANCING ANALYSIS</t>
  </si>
  <si>
    <t>Major Repairs Allowance</t>
  </si>
  <si>
    <t>Other Contributions</t>
  </si>
  <si>
    <t>TOTAL EXPENDITURE FOR FINANCING</t>
  </si>
  <si>
    <t>TOTAL FINANCING</t>
  </si>
  <si>
    <t>Scheme</t>
  </si>
  <si>
    <t>Community Schemes</t>
  </si>
  <si>
    <t>£000</t>
  </si>
  <si>
    <t>Line</t>
  </si>
  <si>
    <t>A</t>
  </si>
  <si>
    <t>B</t>
  </si>
  <si>
    <t>C</t>
  </si>
  <si>
    <t>D</t>
  </si>
  <si>
    <t>E</t>
  </si>
  <si>
    <t>F</t>
  </si>
  <si>
    <t>G</t>
  </si>
  <si>
    <t>H</t>
  </si>
  <si>
    <t>Asset Management Revenue Account / Deferred Charges</t>
  </si>
  <si>
    <t>NET COUNCIL BUDGET</t>
  </si>
  <si>
    <t>NOTES ON PROVISIONAL OUTTURN / VARIANCES</t>
  </si>
  <si>
    <r>
      <t xml:space="preserve">B.  </t>
    </r>
    <r>
      <rPr>
        <b/>
        <u val="single"/>
        <sz val="10"/>
        <rFont val="Arial"/>
        <family val="2"/>
      </rPr>
      <t xml:space="preserve">Planning and Development Services </t>
    </r>
    <r>
      <rPr>
        <b/>
        <i/>
        <u val="single"/>
        <sz val="10"/>
        <rFont val="Arial"/>
        <family val="2"/>
      </rPr>
      <t>(Line 3)</t>
    </r>
  </si>
  <si>
    <r>
      <t xml:space="preserve">C.  </t>
    </r>
    <r>
      <rPr>
        <b/>
        <u val="single"/>
        <sz val="10"/>
        <rFont val="Arial"/>
        <family val="2"/>
      </rPr>
      <t>Highways, Roads &amp; Transport Services</t>
    </r>
    <r>
      <rPr>
        <b/>
        <i/>
        <u val="single"/>
        <sz val="10"/>
        <rFont val="Arial"/>
        <family val="2"/>
      </rPr>
      <t xml:space="preserve"> (Line 4)</t>
    </r>
  </si>
  <si>
    <r>
      <t xml:space="preserve">D.  </t>
    </r>
    <r>
      <rPr>
        <b/>
        <u val="single"/>
        <sz val="10"/>
        <rFont val="Arial"/>
        <family val="2"/>
      </rPr>
      <t xml:space="preserve">Housing Services </t>
    </r>
    <r>
      <rPr>
        <b/>
        <i/>
        <u val="single"/>
        <sz val="10"/>
        <rFont val="Arial"/>
        <family val="2"/>
      </rPr>
      <t>(Line 5)</t>
    </r>
  </si>
  <si>
    <t>highlighted the main expenditure and income trends for HRA services. The notes below explain the major</t>
  </si>
  <si>
    <t>end of year variations in relation to the HRA.</t>
  </si>
  <si>
    <r>
      <t xml:space="preserve">C.  </t>
    </r>
    <r>
      <rPr>
        <b/>
        <u val="single"/>
        <sz val="10"/>
        <rFont val="Arial"/>
        <family val="2"/>
      </rPr>
      <t>Bad Debt Provision</t>
    </r>
  </si>
  <si>
    <t xml:space="preserve">A reduced revenue contribution has been applied due to three reasons, the underspend on the Capital </t>
  </si>
  <si>
    <t>Programme, the level of the major repairs reserve, and the amount that the account could afford overall</t>
  </si>
  <si>
    <r>
      <t xml:space="preserve">D.  </t>
    </r>
    <r>
      <rPr>
        <b/>
        <u val="single"/>
        <sz val="10"/>
        <rFont val="Arial"/>
        <family val="2"/>
      </rPr>
      <t>Cost of Capital Charge / Depreciation</t>
    </r>
  </si>
  <si>
    <t>Reversal of Capital Charges (AMRA)</t>
  </si>
  <si>
    <t>31 March</t>
  </si>
  <si>
    <t xml:space="preserve">Use of </t>
  </si>
  <si>
    <t>Reserve</t>
  </si>
  <si>
    <t>Total Earmarked Reserves</t>
  </si>
  <si>
    <t>SUMMARY OF EARMARKED RESERVES</t>
  </si>
  <si>
    <t>Repairs and Renewals Fund</t>
  </si>
  <si>
    <t>Planning Fund</t>
  </si>
  <si>
    <t>Environmental Health Fund</t>
  </si>
  <si>
    <t>Fund Definitions / Purpose:</t>
  </si>
  <si>
    <t>Repairs &amp; Renewals Fund</t>
  </si>
  <si>
    <t>Legal Costs Reserve</t>
  </si>
  <si>
    <t>To provide resources to assist with legal costs incurred and defending actions against the Council.</t>
  </si>
  <si>
    <t>To provide resources for revenue repairs to Council assets that are identified from health &amp; safety inspections, works</t>
  </si>
  <si>
    <t>To provide resources for revenue costs of the planning service to meet items such as - legal costs / specialist</t>
  </si>
  <si>
    <t>consultants or advisors / other one-off costs to meet statutory guidance or regulation.</t>
  </si>
  <si>
    <t>required to comply with disability discrimination act, or other works or projects identified by the Strategic Management</t>
  </si>
  <si>
    <t>Team to help the Council meet its priorities.</t>
  </si>
  <si>
    <t>To provide resources to fund minor items of equipment and / or assistance with one-off statutory and regulatory</t>
  </si>
  <si>
    <t>requirements.</t>
  </si>
  <si>
    <t>A demand and activity led budget that had a slight underspend.</t>
  </si>
  <si>
    <t>Revised Budget £000</t>
  </si>
  <si>
    <t>Outturn £000</t>
  </si>
  <si>
    <t>Carry Forward £000</t>
  </si>
  <si>
    <t xml:space="preserve"> 'Real' Variance £000</t>
  </si>
  <si>
    <t>SUMMARY STATEMENT</t>
  </si>
  <si>
    <t>GENERAL FUND REVENUE ACCOUNT - PROVISIONAL OUTTURN 2004/05</t>
  </si>
  <si>
    <t>Regular monitoring reports were provided to Monitoring and Audit Committee throughout 2004/05 that</t>
  </si>
  <si>
    <r>
      <t xml:space="preserve">A.  </t>
    </r>
    <r>
      <rPr>
        <b/>
        <u val="single"/>
        <sz val="10"/>
        <rFont val="Arial"/>
        <family val="2"/>
      </rPr>
      <t xml:space="preserve">Environmental Services </t>
    </r>
    <r>
      <rPr>
        <b/>
        <i/>
        <u val="single"/>
        <sz val="10"/>
        <rFont val="Arial"/>
        <family val="2"/>
      </rPr>
      <t>(Line 2)</t>
    </r>
  </si>
  <si>
    <r>
      <t xml:space="preserve">E.  </t>
    </r>
    <r>
      <rPr>
        <b/>
        <u val="single"/>
        <sz val="10"/>
        <rFont val="Arial"/>
        <family val="2"/>
      </rPr>
      <t>Central Services to the Public</t>
    </r>
    <r>
      <rPr>
        <b/>
        <i/>
        <u val="single"/>
        <sz val="10"/>
        <rFont val="Arial"/>
        <family val="2"/>
      </rPr>
      <t xml:space="preserve"> (Line 7)</t>
    </r>
  </si>
  <si>
    <r>
      <t xml:space="preserve">F.  </t>
    </r>
    <r>
      <rPr>
        <b/>
        <u val="single"/>
        <sz val="10"/>
        <rFont val="Arial"/>
        <family val="2"/>
      </rPr>
      <t xml:space="preserve">Trading Accounts </t>
    </r>
    <r>
      <rPr>
        <b/>
        <i/>
        <u val="single"/>
        <sz val="10"/>
        <rFont val="Arial"/>
        <family val="2"/>
      </rPr>
      <t>(Line 8)</t>
    </r>
  </si>
  <si>
    <r>
      <t xml:space="preserve">G.  </t>
    </r>
    <r>
      <rPr>
        <b/>
        <u val="single"/>
        <sz val="10"/>
        <rFont val="Arial"/>
        <family val="2"/>
      </rPr>
      <t xml:space="preserve">Interest on Balances </t>
    </r>
    <r>
      <rPr>
        <b/>
        <i/>
        <u val="single"/>
        <sz val="10"/>
        <rFont val="Arial"/>
        <family val="2"/>
      </rPr>
      <t>(Line 10)</t>
    </r>
  </si>
  <si>
    <r>
      <t xml:space="preserve">H.  </t>
    </r>
    <r>
      <rPr>
        <b/>
        <u val="single"/>
        <sz val="10"/>
        <rFont val="Arial"/>
        <family val="2"/>
      </rPr>
      <t>AMRA / Deferred Charges</t>
    </r>
    <r>
      <rPr>
        <b/>
        <i/>
        <u val="single"/>
        <sz val="10"/>
        <rFont val="Arial"/>
        <family val="2"/>
      </rPr>
      <t xml:space="preserve"> (Line 11)</t>
    </r>
  </si>
  <si>
    <t>HOUSING REVENUE ACCOUNT - PROVISIONAL OUTTURN 2004/05</t>
  </si>
  <si>
    <t>HRA Subsidy</t>
  </si>
  <si>
    <t>Amortised Premia and Discounts</t>
  </si>
  <si>
    <t>Interest on Debt Outstanding</t>
  </si>
  <si>
    <r>
      <t xml:space="preserve">A.  </t>
    </r>
    <r>
      <rPr>
        <b/>
        <u val="single"/>
        <sz val="10"/>
        <rFont val="Arial"/>
        <family val="2"/>
      </rPr>
      <t>Repair and Maintenance</t>
    </r>
  </si>
  <si>
    <t>Increased Provision for Bad debts</t>
  </si>
  <si>
    <t>Transfer to GF - Benefit Overpayments</t>
  </si>
  <si>
    <r>
      <t xml:space="preserve">B.  </t>
    </r>
    <r>
      <rPr>
        <b/>
        <u val="single"/>
        <sz val="10"/>
        <rFont val="Arial"/>
        <family val="2"/>
      </rPr>
      <t>Supervision and Management/Special Services</t>
    </r>
  </si>
  <si>
    <t>This variance represents an adjustment in notional capital charges.  This figure is a notional cost and is</t>
  </si>
  <si>
    <r>
      <t xml:space="preserve">E.  </t>
    </r>
    <r>
      <rPr>
        <b/>
        <u val="single"/>
        <sz val="10"/>
        <rFont val="Arial"/>
        <family val="2"/>
      </rPr>
      <t>Revenue Contribution to Capital</t>
    </r>
  </si>
  <si>
    <t>when taking into account the budget projections for 2004/05. The level of working balance that results</t>
  </si>
  <si>
    <t>from this will continue to provide the HRA with the flexibility it needs moving forward.</t>
  </si>
  <si>
    <t>CAPITAL PROGRAMME - PROVISIONAL OUTTURN 2004/05</t>
  </si>
  <si>
    <t>HRA RCCO</t>
  </si>
  <si>
    <t>Contract 8 - Weekley Glebe - Ph 1</t>
  </si>
  <si>
    <t>Contract 8 - Weekley Glebe - Ph 2</t>
  </si>
  <si>
    <t>Contract 9 - Grange Estate - Ph 1</t>
  </si>
  <si>
    <t>Contract 9 - Grange Estate - Ph 2</t>
  </si>
  <si>
    <t>Contract 9 - Grange Estate - Ph 3 &amp; 4</t>
  </si>
  <si>
    <t>Contract 10 - Pytchley Road Estate</t>
  </si>
  <si>
    <t>Contract 11 - Burton - Ph 1 &amp; 2</t>
  </si>
  <si>
    <t>Hazeland House, Desborough</t>
  </si>
  <si>
    <t>Blacknell - Ph 1 - Naseby Rd Est</t>
  </si>
  <si>
    <t>Ad-hoc central heating installations</t>
  </si>
  <si>
    <t>Contract 8 - Weekley Glebe</t>
  </si>
  <si>
    <t>Contract 11 - Burton/Villages - Ph 1</t>
  </si>
  <si>
    <t>Contract 11 - Burton/Villages - Ph 2</t>
  </si>
  <si>
    <t>Contract 12 - Barton Seagrave</t>
  </si>
  <si>
    <t>Contract 13 - Burton Latimer</t>
  </si>
  <si>
    <t>Contract 14 - Villages - Phase 1</t>
  </si>
  <si>
    <t>Contract 14 - Villages - Phase 2</t>
  </si>
  <si>
    <t>Contract 15 - Miscellaneous</t>
  </si>
  <si>
    <t>Environmental Improvements</t>
  </si>
  <si>
    <t>Refurbish Flats - Roughton Close</t>
  </si>
  <si>
    <t>Exhibition Trailer</t>
  </si>
  <si>
    <t>Disabled Facilities Work</t>
  </si>
  <si>
    <t>Pastures - Surfacing/ Fencing</t>
  </si>
  <si>
    <t>Crematorium Grounds - Various</t>
  </si>
  <si>
    <t>Replace CCTV to Kett Town Centre</t>
  </si>
  <si>
    <t>Well lane Perimeter Railings</t>
  </si>
  <si>
    <t>Depot - Various Works</t>
  </si>
  <si>
    <t>Rothwell Parish Church Railings</t>
  </si>
  <si>
    <t>Burton Latimer Offices - windows</t>
  </si>
  <si>
    <t>Fit for Market Purchase</t>
  </si>
  <si>
    <t>Desboro Cemetery - Landscaping</t>
  </si>
  <si>
    <t>CCTV Matrix</t>
  </si>
  <si>
    <t>Municipal Offices - Various</t>
  </si>
  <si>
    <t>Art Gallery - Storage Improvements</t>
  </si>
  <si>
    <t>Dunkirk Ave Rec - Replace Fencing</t>
  </si>
  <si>
    <t>Police Comm Support Team - Vehicle</t>
  </si>
  <si>
    <t>New Recycling Project</t>
  </si>
  <si>
    <t>Green Patch - Agricultural Equipment</t>
  </si>
  <si>
    <t>Play Areas/Young Things Things</t>
  </si>
  <si>
    <t>Desborough - Young Things Things</t>
  </si>
  <si>
    <t>Desborough Play Equipment</t>
  </si>
  <si>
    <t xml:space="preserve">Village Halls &amp; Community Buildings </t>
  </si>
  <si>
    <t>N'ton Rd Tennis Courts/Floodlights</t>
  </si>
  <si>
    <t>Play Equipment -Slade Valley</t>
  </si>
  <si>
    <t>Ise Valley - Barriers/Noise Reduction</t>
  </si>
  <si>
    <t>UDF - Public Realm Enhancement</t>
  </si>
  <si>
    <t>UDF - Redevelop Laurence's Site</t>
  </si>
  <si>
    <t xml:space="preserve">Desborough  Feasibility Study </t>
  </si>
  <si>
    <t>UDF - Parking Desborough</t>
  </si>
  <si>
    <t>Waste Education Scheme</t>
  </si>
  <si>
    <t>Listed Building/Conservation Grants</t>
  </si>
  <si>
    <t>UDF - Frontage Improvement</t>
  </si>
  <si>
    <t>Estate Parking - Garages</t>
  </si>
  <si>
    <t>Market towns - Environmental Init's</t>
  </si>
  <si>
    <t>Town Centre Master Plan</t>
  </si>
  <si>
    <t>Infrastructure</t>
  </si>
  <si>
    <t>F.M.S.</t>
  </si>
  <si>
    <t>Council Tax/NNDR</t>
  </si>
  <si>
    <t>Corporate GIS</t>
  </si>
  <si>
    <t>Payroll / Pickwick Upgrades</t>
  </si>
  <si>
    <t>Burials &amp; Crematorium</t>
  </si>
  <si>
    <t>Remote Working</t>
  </si>
  <si>
    <t>Coporate DIPS</t>
  </si>
  <si>
    <t>Network Improvements</t>
  </si>
  <si>
    <t>Website/Intranet Development</t>
  </si>
  <si>
    <t>Telephone Handset - Upgrade</t>
  </si>
  <si>
    <t xml:space="preserve">    Invest to save schemes</t>
  </si>
  <si>
    <t>IEG/Contact Centre/CRM</t>
  </si>
  <si>
    <t>Underspend used to partially offset phase 2 overspend.</t>
  </si>
  <si>
    <t>REASON FOR MAJOR BUDGET VARIATIONS</t>
  </si>
  <si>
    <t>Works completed early in the new year budget carried forward.</t>
  </si>
  <si>
    <t>Works not started in the old year therefore the whole budget has been carried forward.</t>
  </si>
  <si>
    <t>Schemes were not forthcoming in the year therefore the budget was underspent.  The budget for 05/06 is sufficient therefore no carry forward.</t>
  </si>
  <si>
    <t>The scheme did not progress as plannned but will be completed early in the new financial year.  The budget will be carried forward.</t>
  </si>
  <si>
    <t>Schemes are ongoing and will be completed in the new financial year.  The unspent budget has been carried forward.</t>
  </si>
  <si>
    <t>Minor overspend carried forward to be met from the 05/06 budget.</t>
  </si>
  <si>
    <t>Minor underspend carried forward to complete projects in the new financial year.</t>
  </si>
  <si>
    <t>The overspend relates to the cost of resurfacing the car park.</t>
  </si>
  <si>
    <t>This project was completed early in the new financial year.  The budget has been carried forward.</t>
  </si>
  <si>
    <t>This scheme has been amended as reported to Executive in June.  The underspend will be retained and used to fund the 05/06 programme.</t>
  </si>
  <si>
    <t>highlighted the estimated outturn at each point in time. Overall, the provisional outturn figures are consistant</t>
  </si>
  <si>
    <t>According to best practice guidance, an overall variance of +/- 2.5% is considered to be a good performance, as</t>
  </si>
  <si>
    <t>such, having an out-turn that is very close to the budget highlights the continuing progress that is being made</t>
  </si>
  <si>
    <t>by the authority in the area of corporate budget management. Improvements and progress will continue to be made</t>
  </si>
  <si>
    <t xml:space="preserve">during 2005/06 on individual service budgets to ensure that the Authority continues its positive direction of travel </t>
  </si>
  <si>
    <t>in this area.</t>
  </si>
  <si>
    <t xml:space="preserve">For information - it should be noted that some of the budget figures shown in the above table differ slightly from </t>
  </si>
  <si>
    <t>those shown in the approved budget book. The 'bottom-line' budget figure remains the same therefore there is no</t>
  </si>
  <si>
    <t>overall impact. The budget figures have been updated to reflect the correct accounting treatment for a number of</t>
  </si>
  <si>
    <t>Overall the out-turn was within 1.6% of the revised budget - the main areas of budget variation were in relation</t>
  </si>
  <si>
    <t>contracts that were not re-newed during the year.</t>
  </si>
  <si>
    <t>to the cost of refuse collection, the cost of operating CCTV, and the loss of income on some trade waste</t>
  </si>
  <si>
    <t>levels of grant (eg, Planning Delivery Grant) that the Council received during the year that were greater than</t>
  </si>
  <si>
    <t>The out-turn was materially different to the revised budget for the year.This was mainly due to the increased</t>
  </si>
  <si>
    <t>budgeted for. During the year, expenditure on planning policy was also less than budgeted.</t>
  </si>
  <si>
    <t>The budget variance was mainly due to a combination of higher than budgeted operational costs on highways</t>
  </si>
  <si>
    <t>and the income although being greater than the previous year, being less the budget.</t>
  </si>
  <si>
    <t xml:space="preserve">The budget variance mainly relates to increased expenditure on homelessness (a statutory and demand led </t>
  </si>
  <si>
    <t xml:space="preserve">service) and resourcing housing benefits. </t>
  </si>
  <si>
    <t>The Council received more Council Tax Benefit Subsidy from the Government than was budgeted for - this is</t>
  </si>
  <si>
    <t>a very technical and complex area, and one that is subject to constant review during the course of the year.</t>
  </si>
  <si>
    <t>The budget variation was mainly due to higher than budgeted income for markets, a low estimate for rents</t>
  </si>
  <si>
    <t>from industrial premises, and a higher than estimated surplus from the property maintenance account. All</t>
  </si>
  <si>
    <t>of these areas will be closely reviewed and analysed during 2005 and as part of the next budget process.</t>
  </si>
  <si>
    <t xml:space="preserve">As agreed with the Audit Commission (as part of the audit process for the 2003/04 accounts), the outstanding </t>
  </si>
  <si>
    <t>premiums that the Council holds in its accounts will be written-off over a shorther time period (being 10 years</t>
  </si>
  <si>
    <t>rather than the originally approved 25 years). The budget variation is a direct consequence of implementing</t>
  </si>
  <si>
    <t>this change.</t>
  </si>
  <si>
    <t>The variance relates to notional charges for for a number of capital programme items that were originally</t>
  </si>
  <si>
    <t>budgeted to be used during 2004/05 but which have either not yet been completed or taken place.</t>
  </si>
  <si>
    <t>Because these items are 'notional', they have no real impact on the overall resource position of the Council.</t>
  </si>
  <si>
    <t>technical accounting issues that upon review had not been presented correctly in the revised budget submissions</t>
  </si>
  <si>
    <t>(ie - this is a presentation issue only).</t>
  </si>
  <si>
    <t>with the Net Council Budget, the overall variance being approx 0.12% of the revised estimate.</t>
  </si>
  <si>
    <t>During the year, higher than estimated levels of repairs to void properties and higher than expected</t>
  </si>
  <si>
    <t>expenditure on pre-painting repairs caused this budget to overspend. The overspend occurred in the</t>
  </si>
  <si>
    <t xml:space="preserve">knowledge that funding would be available from the 'revenue contribution to capital' budget that </t>
  </si>
  <si>
    <t>underspent during the year due to the level of capital programme spend and the level of capital programme</t>
  </si>
  <si>
    <t>funding that was availabel for the year.</t>
  </si>
  <si>
    <t>As a consequnce of the overspend on Repairs and Maintenance, expenditure on this budget head also</t>
  </si>
  <si>
    <t xml:space="preserve">exceeded the revised budget level. Again, this was done in the knowledge that overall funding was </t>
  </si>
  <si>
    <t>available from the underspend on the revenue contribution to capital.</t>
  </si>
  <si>
    <t>during the year and at the year end.</t>
  </si>
  <si>
    <t>The contribution required was less than budgeted because of the improvement in the rent arrears position</t>
  </si>
  <si>
    <t>reversed out below the Net Cost of services at line 18.</t>
  </si>
  <si>
    <t>Overall, the position on the HRA was approximately £17,000 different to that projected at revised estimate time</t>
  </si>
  <si>
    <t>an account of its relative level.</t>
  </si>
  <si>
    <t xml:space="preserve">(ie, the net change in balances shown at line 26 was £256,000 rather than £275,000). This has resulted in the </t>
  </si>
  <si>
    <t>HRA revenue balance being £524,000 compared to the estimated figure of £505,000 - a level that is sufficient for</t>
  </si>
  <si>
    <t>Capital Receipts</t>
  </si>
  <si>
    <t>Corporate and Democratic Services / General Contingencies</t>
  </si>
  <si>
    <t xml:space="preserve">NOTES ON PROVISIONAL OUTTURN </t>
  </si>
  <si>
    <t xml:space="preserve">Overall, the provisional out-turn represents 87% of the revised budget for the year. When the revised budget </t>
  </si>
  <si>
    <t xml:space="preserve">was approved in February 2005, at that time it was forecast that actual spending during the year would be </t>
  </si>
  <si>
    <t xml:space="preserve">£7,935k and the level of carry-forward would be in the region of £1m. The provisional out-turn of £7,859k </t>
  </si>
  <si>
    <t xml:space="preserve">represents approximately 99% of the forecast spend for the year when compared to the february forecast </t>
  </si>
  <si>
    <t>figure, this represents a further stepped improvement for the authority in terms of its budget management</t>
  </si>
  <si>
    <t>arrangements.</t>
  </si>
  <si>
    <t>Overspend will be drawn from the scheme budget for 2005/06</t>
  </si>
  <si>
    <t>Preparatory works completed earlier than anticipated.  -£11k carried forward to be paid out of 05/06 budget.</t>
  </si>
  <si>
    <t>Works completed early in the new year, budget carried forward.</t>
  </si>
  <si>
    <t>Small overspend on redecoration &amp; other works - to be met from 05/06 budget.</t>
  </si>
  <si>
    <t>Due to resourcing issues the scheme did not progress as planned.  The budget has been carried forward.</t>
  </si>
  <si>
    <t>Budget carried forward</t>
  </si>
  <si>
    <t>The initial phase of the project has been completed with a minor overspend - this will be taken from next years budget allocation.</t>
  </si>
  <si>
    <t>The underspend during the year has been carried forward in light of the various projects that are ongoing that may need to call on this during 2005/06.</t>
  </si>
  <si>
    <t>Section 106 Reserve *</t>
  </si>
  <si>
    <t>Healthy Living Centre *</t>
  </si>
  <si>
    <t>Mawsley Community Fund *</t>
  </si>
  <si>
    <t>Heritage Lottery Reserve *</t>
  </si>
  <si>
    <t>Museum Lottery Reserve *</t>
  </si>
  <si>
    <t>Kettering Borough Trainers *</t>
  </si>
  <si>
    <t>HRA Insurance Reserve *</t>
  </si>
  <si>
    <t>Highways Reserve *</t>
  </si>
  <si>
    <t xml:space="preserve">As part of the closedown process for the 2004/05 financial accounts, officers have undertaken a review of the </t>
  </si>
  <si>
    <t xml:space="preserve">accounting treatment of the Council's earmarked reserves. The review concluded that the Council had a number </t>
  </si>
  <si>
    <t>of genuine earmarked reserves within its ownership that had not previously been identified or treated correctly in</t>
  </si>
  <si>
    <t xml:space="preserve">the accounts. The above table outlines the true position of the all the earmarked reserves in the ownership / </t>
  </si>
  <si>
    <t>custody of the Council. Those reserves that are marked by an * are ones that previously have not been shown</t>
  </si>
  <si>
    <t>as earmarked reserves within the Council accounts - previously they have been shown as 'creditors' which is not</t>
  </si>
  <si>
    <t xml:space="preserve">in accordance with proper accounting practice. It should be noted that this has no actual 'cash' impact upon the </t>
  </si>
  <si>
    <t>Council's accounts - it is purely a presentational issue.</t>
  </si>
  <si>
    <t>It is important to monitor the appropriateness and overall level of Coucil reserves and this will continue as part</t>
  </si>
  <si>
    <t>of the next budget process and review of the Medium Term Financial Strategy.</t>
  </si>
  <si>
    <t>To provide resources for expenditure in connection with Kettering Borough Trainers.</t>
  </si>
  <si>
    <t>To provide resources for expenditure in connection with specific highways expenditure.</t>
  </si>
  <si>
    <t>grant that the Council received for recycling and the additional £77k that we received for the</t>
  </si>
  <si>
    <t>fit for market grant from the ODPM.</t>
  </si>
  <si>
    <t>those shown in the approved budget book. The budgets have been updated to properly reflect the extra £50k</t>
  </si>
  <si>
    <t>The demand for works has increased dramatically, this budget was allowed to overspend in the light of the underspend on Environmental Improvements that should have been the subject of an internal virement.</t>
  </si>
  <si>
    <t>The programme to make all KBC properties DDA compliant progressed faster than anticipated and resulted in an overspend (effectively funded from the underspend on renovation grants that should have been subject to an internal virement).</t>
  </si>
  <si>
    <t>The budget for this scheme was significantly understated at revised estimate time when a number of commitments were not taken into account. In the light of this and the fact that the council was contractually committed to the scheme, CAMT allowed the overspend to occur in the light of the overall funding position of the programme (this situation is seen as a one-off event).</t>
  </si>
  <si>
    <t>The major individual variations between revised budget and outturn are as follows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</si>
</sst>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yy"/>
    <numFmt numFmtId="165" formatCode="#,##0_ ;\-#,##0\ "/>
    <numFmt numFmtId="166" formatCode="#,##0.0_ ;\-#,##0.0\ "/>
    <numFmt numFmtId="167" formatCode="0.000%"/>
    <numFmt numFmtId="168" formatCode="0.0%"/>
    <numFmt numFmtId="169" formatCode="#."/>
    <numFmt numFmtId="170" formatCode="&quot;£&quot;#,##0"/>
    <numFmt numFmtId="171" formatCode="#,##0.00_ ;\-#,##0.00\ "/>
    <numFmt numFmtId="172" formatCode="#\ ?/8"/>
    <numFmt numFmtId="173" formatCode="0_ ;\-0\ "/>
    <numFmt numFmtId="174" formatCode="#,##0.000_ ;\-#,##0.000\ "/>
    <numFmt numFmtId="175" formatCode="0.000000"/>
    <numFmt numFmtId="176" formatCode="0.0000000"/>
    <numFmt numFmtId="177" formatCode="0.00000000"/>
    <numFmt numFmtId="178" formatCode="0.00000"/>
    <numFmt numFmtId="179" formatCode="0.0000"/>
    <numFmt numFmtId="180" formatCode="0.000"/>
    <numFmt numFmtId="181" formatCode="0.0"/>
    <numFmt numFmtId="182" formatCode="#,##0.0000_ ;\-#,##0.0000\ "/>
    <numFmt numFmtId="183" formatCode="#,##0\ ;\-#,##0"/>
    <numFmt numFmtId="184" formatCode="_-* #,##0_-;\-* #,##0_-;_-* &quot;-&quot;??_-;_-@_-"/>
    <numFmt numFmtId="185" formatCode="m/d"/>
    <numFmt numFmtId="186" formatCode="#,##0\ ;\(#,##0\)"/>
    <numFmt numFmtId="187" formatCode="#,##0_ ;\(#,##0\)"/>
    <numFmt numFmtId="188" formatCode="#,##0;[Red]\(#,##0\)"/>
    <numFmt numFmtId="189" formatCode="&quot;£&quot;000"/>
    <numFmt numFmtId="190" formatCode="&quot;Yes&quot;;&quot;Yes&quot;;&quot;No&quot;"/>
    <numFmt numFmtId="191" formatCode="&quot;True&quot;;&quot;True&quot;;&quot;False&quot;"/>
    <numFmt numFmtId="192" formatCode="&quot;On&quot;;&quot;On&quot;;&quot;Off&quot;"/>
    <numFmt numFmtId="193" formatCode="[Red]#,##0_ ;\(#,##0\)"/>
    <numFmt numFmtId="194" formatCode="&quot;£&quot;#,##0.000;[Red]\-&quot;£&quot;#,##0.000"/>
    <numFmt numFmtId="195" formatCode="#,##0.0_ ;\(#,##0.0\)"/>
    <numFmt numFmtId="196" formatCode="#,##0.00_ ;\(#,##0.00\)"/>
  </numFmts>
  <fonts count="19">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0"/>
      <name val="Arial"/>
      <family val="2"/>
    </font>
    <font>
      <b/>
      <sz val="12"/>
      <name val="Arial"/>
      <family val="2"/>
    </font>
    <font>
      <sz val="12"/>
      <name val="Arial"/>
      <family val="2"/>
    </font>
    <font>
      <b/>
      <sz val="10"/>
      <name val="Arial"/>
      <family val="2"/>
    </font>
    <font>
      <b/>
      <sz val="8"/>
      <name val="Tahoma"/>
      <family val="0"/>
    </font>
    <font>
      <sz val="8"/>
      <name val="Tahoma"/>
      <family val="0"/>
    </font>
    <font>
      <b/>
      <u val="single"/>
      <sz val="10"/>
      <name val="Arial"/>
      <family val="2"/>
    </font>
    <font>
      <b/>
      <i/>
      <u val="single"/>
      <sz val="10"/>
      <name val="Arial"/>
      <family val="2"/>
    </font>
    <font>
      <i/>
      <sz val="10"/>
      <name val="Arial"/>
      <family val="2"/>
    </font>
    <font>
      <b/>
      <i/>
      <sz val="10"/>
      <name val="Arial"/>
      <family val="2"/>
    </font>
    <font>
      <sz val="9"/>
      <name val="Arial"/>
      <family val="2"/>
    </font>
    <font>
      <sz val="10"/>
      <color indexed="8"/>
      <name val="Arial"/>
      <family val="2"/>
    </font>
    <font>
      <b/>
      <sz val="8"/>
      <name val="MS Sans Serif"/>
      <family val="2"/>
    </font>
  </fonts>
  <fills count="3">
    <fill>
      <patternFill/>
    </fill>
    <fill>
      <patternFill patternType="gray125"/>
    </fill>
    <fill>
      <patternFill patternType="solid">
        <fgColor indexed="22"/>
        <bgColor indexed="64"/>
      </patternFill>
    </fill>
  </fills>
  <borders count="58">
    <border>
      <left/>
      <right/>
      <top/>
      <bottom/>
      <diagonal/>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medium"/>
      <bottom>
        <color indexed="63"/>
      </bottom>
    </border>
    <border>
      <left style="thin"/>
      <right>
        <color indexed="63"/>
      </right>
      <top style="thin"/>
      <bottom style="thin"/>
    </border>
    <border>
      <left style="thin"/>
      <right>
        <color indexed="63"/>
      </right>
      <top style="medium"/>
      <bottom style="medium"/>
    </border>
    <border>
      <left style="thin"/>
      <right>
        <color indexed="63"/>
      </right>
      <top style="medium"/>
      <bottom style="double"/>
    </border>
    <border>
      <left style="thin"/>
      <right style="thin"/>
      <top style="medium"/>
      <bottom style="double"/>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color indexed="63"/>
      </top>
      <bottom style="thin"/>
    </border>
    <border>
      <left style="thin"/>
      <right style="medium"/>
      <top style="thin"/>
      <bottom style="medium"/>
    </border>
    <border>
      <left style="medium"/>
      <right>
        <color indexed="63"/>
      </right>
      <top style="medium"/>
      <bottom style="medium"/>
    </border>
    <border>
      <left style="thin"/>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style="medium"/>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style="medium"/>
      <top style="thin"/>
      <bottom style="medium"/>
    </border>
    <border>
      <left style="thin"/>
      <right style="medium"/>
      <top style="medium"/>
      <bottom style="medium"/>
    </border>
    <border>
      <left style="thin"/>
      <right style="medium"/>
      <top style="thin"/>
      <bottom style="thin"/>
    </border>
    <border>
      <left style="medium"/>
      <right>
        <color indexed="63"/>
      </right>
      <top style="hair"/>
      <bottom style="hair"/>
    </border>
    <border>
      <left style="thin"/>
      <right>
        <color indexed="63"/>
      </right>
      <top style="hair"/>
      <bottom style="hair"/>
    </border>
    <border>
      <left style="thin"/>
      <right style="thin"/>
      <top style="hair"/>
      <bottom style="hair"/>
    </border>
    <border>
      <left>
        <color indexed="63"/>
      </left>
      <right>
        <color indexed="63"/>
      </right>
      <top style="hair"/>
      <bottom style="hair"/>
    </border>
    <border>
      <left style="medium"/>
      <right style="medium"/>
      <top style="hair"/>
      <bottom style="hair"/>
    </border>
    <border>
      <left style="thin"/>
      <right style="medium"/>
      <top style="hair"/>
      <bottom style="hair"/>
    </border>
    <border>
      <left style="medium"/>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cellStyleXfs>
  <cellXfs count="281">
    <xf numFmtId="0" fontId="0" fillId="0" borderId="0" xfId="0" applyAlignment="1">
      <alignment/>
    </xf>
    <xf numFmtId="0" fontId="6" fillId="0" borderId="0" xfId="0" applyFont="1" applyAlignment="1">
      <alignment/>
    </xf>
    <xf numFmtId="37" fontId="6" fillId="0" borderId="1" xfId="0" applyNumberFormat="1" applyFont="1" applyBorder="1" applyAlignment="1">
      <alignment/>
    </xf>
    <xf numFmtId="37" fontId="6" fillId="0" borderId="2" xfId="0" applyNumberFormat="1" applyFont="1" applyBorder="1" applyAlignment="1">
      <alignment/>
    </xf>
    <xf numFmtId="0" fontId="9" fillId="0" borderId="0" xfId="0" applyFont="1" applyAlignment="1">
      <alignment/>
    </xf>
    <xf numFmtId="37" fontId="6" fillId="0" borderId="0" xfId="0" applyNumberFormat="1" applyFont="1" applyBorder="1" applyAlignment="1">
      <alignment/>
    </xf>
    <xf numFmtId="0" fontId="8" fillId="0" borderId="0" xfId="21" applyFont="1">
      <alignment/>
      <protection/>
    </xf>
    <xf numFmtId="0" fontId="8" fillId="0" borderId="0" xfId="21" applyFont="1" applyAlignment="1">
      <alignment horizontal="left"/>
      <protection/>
    </xf>
    <xf numFmtId="0" fontId="7" fillId="0" borderId="0" xfId="21" applyFont="1" applyAlignment="1">
      <alignment horizontal="center"/>
      <protection/>
    </xf>
    <xf numFmtId="0" fontId="6" fillId="0" borderId="0" xfId="21">
      <alignment/>
      <protection/>
    </xf>
    <xf numFmtId="0" fontId="8" fillId="0" borderId="0" xfId="21" applyFont="1" applyFill="1">
      <alignment/>
      <protection/>
    </xf>
    <xf numFmtId="187" fontId="8" fillId="0" borderId="0" xfId="21" applyNumberFormat="1" applyFont="1">
      <alignment/>
      <protection/>
    </xf>
    <xf numFmtId="0" fontId="6"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37" fontId="6" fillId="0" borderId="3" xfId="0" applyNumberFormat="1" applyFont="1" applyBorder="1" applyAlignment="1">
      <alignment horizontal="center"/>
    </xf>
    <xf numFmtId="37" fontId="6" fillId="0" borderId="4" xfId="0" applyNumberFormat="1" applyFont="1" applyBorder="1" applyAlignment="1">
      <alignment horizontal="center"/>
    </xf>
    <xf numFmtId="37" fontId="6" fillId="0" borderId="5" xfId="0" applyNumberFormat="1" applyFont="1" applyBorder="1" applyAlignment="1">
      <alignment horizontal="center"/>
    </xf>
    <xf numFmtId="165" fontId="6" fillId="0" borderId="4" xfId="0" applyNumberFormat="1" applyFont="1" applyBorder="1" applyAlignment="1">
      <alignment horizontal="right"/>
    </xf>
    <xf numFmtId="187" fontId="6" fillId="0" borderId="5" xfId="0" applyNumberFormat="1" applyFont="1" applyBorder="1" applyAlignment="1">
      <alignment horizontal="left"/>
    </xf>
    <xf numFmtId="0" fontId="6" fillId="0" borderId="0" xfId="0" applyFont="1" applyAlignment="1">
      <alignment horizontal="right"/>
    </xf>
    <xf numFmtId="187" fontId="6" fillId="0" borderId="0" xfId="0" applyNumberFormat="1" applyFont="1" applyAlignment="1">
      <alignment/>
    </xf>
    <xf numFmtId="187" fontId="6" fillId="0" borderId="4" xfId="0" applyNumberFormat="1" applyFont="1" applyBorder="1" applyAlignment="1">
      <alignment horizontal="center"/>
    </xf>
    <xf numFmtId="165" fontId="9" fillId="0" borderId="6" xfId="0" applyNumberFormat="1" applyFont="1" applyBorder="1" applyAlignment="1">
      <alignment/>
    </xf>
    <xf numFmtId="165" fontId="6" fillId="0" borderId="4" xfId="0" applyNumberFormat="1" applyFont="1" applyBorder="1" applyAlignment="1">
      <alignment/>
    </xf>
    <xf numFmtId="165" fontId="9" fillId="0" borderId="1" xfId="0" applyNumberFormat="1" applyFont="1" applyBorder="1" applyAlignment="1">
      <alignment horizontal="right" vertical="center"/>
    </xf>
    <xf numFmtId="0" fontId="9" fillId="2" borderId="0" xfId="0" applyFont="1" applyFill="1" applyAlignment="1">
      <alignment/>
    </xf>
    <xf numFmtId="0" fontId="9" fillId="0" borderId="0" xfId="22" applyFont="1">
      <alignment/>
      <protection/>
    </xf>
    <xf numFmtId="187" fontId="9" fillId="0" borderId="0" xfId="0" applyNumberFormat="1" applyFont="1" applyBorder="1" applyAlignment="1">
      <alignment/>
    </xf>
    <xf numFmtId="0" fontId="6" fillId="0" borderId="0" xfId="22" applyFont="1">
      <alignment/>
      <protection/>
    </xf>
    <xf numFmtId="187" fontId="6" fillId="0" borderId="0" xfId="0" applyNumberFormat="1" applyFont="1" applyBorder="1" applyAlignment="1">
      <alignment/>
    </xf>
    <xf numFmtId="0" fontId="6" fillId="0" borderId="0" xfId="22" applyFont="1" applyAlignment="1">
      <alignment horizontal="left" indent="2"/>
      <protection/>
    </xf>
    <xf numFmtId="0" fontId="6" fillId="0" borderId="0" xfId="0" applyFont="1" applyAlignment="1">
      <alignment horizontal="left" indent="2"/>
    </xf>
    <xf numFmtId="37" fontId="6" fillId="0" borderId="0" xfId="0" applyNumberFormat="1" applyFont="1" applyAlignment="1">
      <alignment/>
    </xf>
    <xf numFmtId="37" fontId="6" fillId="0" borderId="0" xfId="0" applyNumberFormat="1" applyFont="1" applyAlignment="1">
      <alignment horizontal="left" indent="2"/>
    </xf>
    <xf numFmtId="0" fontId="9" fillId="0" borderId="7" xfId="22" applyFont="1" applyBorder="1" applyAlignment="1">
      <alignment horizontal="center"/>
      <protection/>
    </xf>
    <xf numFmtId="0" fontId="9" fillId="0" borderId="3" xfId="22" applyFont="1" applyBorder="1" applyAlignment="1">
      <alignment horizontal="center"/>
      <protection/>
    </xf>
    <xf numFmtId="0" fontId="9" fillId="0" borderId="2" xfId="22" applyFont="1" applyBorder="1" applyAlignment="1">
      <alignment horizontal="center"/>
      <protection/>
    </xf>
    <xf numFmtId="0" fontId="9" fillId="0" borderId="1" xfId="22" applyFont="1" applyBorder="1" applyAlignment="1">
      <alignment horizontal="center"/>
      <protection/>
    </xf>
    <xf numFmtId="6" fontId="9" fillId="0" borderId="5" xfId="22" applyNumberFormat="1" applyFont="1" applyBorder="1" applyAlignment="1" quotePrefix="1">
      <alignment horizontal="center"/>
      <protection/>
    </xf>
    <xf numFmtId="6" fontId="9" fillId="0" borderId="4" xfId="22" applyNumberFormat="1" applyFont="1" applyBorder="1" applyAlignment="1" quotePrefix="1">
      <alignment horizontal="center"/>
      <protection/>
    </xf>
    <xf numFmtId="0" fontId="6" fillId="0" borderId="5" xfId="22" applyFont="1" applyBorder="1">
      <alignment/>
      <protection/>
    </xf>
    <xf numFmtId="0" fontId="6" fillId="0" borderId="4" xfId="22" applyFont="1" applyBorder="1">
      <alignment/>
      <protection/>
    </xf>
    <xf numFmtId="187" fontId="6" fillId="0" borderId="5" xfId="22" applyNumberFormat="1" applyFont="1" applyBorder="1">
      <alignment/>
      <protection/>
    </xf>
    <xf numFmtId="187" fontId="6" fillId="0" borderId="4" xfId="22" applyNumberFormat="1" applyFont="1" applyBorder="1">
      <alignment/>
      <protection/>
    </xf>
    <xf numFmtId="187" fontId="6" fillId="0" borderId="8" xfId="22" applyNumberFormat="1" applyFont="1" applyBorder="1">
      <alignment/>
      <protection/>
    </xf>
    <xf numFmtId="187" fontId="6" fillId="0" borderId="6" xfId="22" applyNumberFormat="1" applyFont="1" applyBorder="1">
      <alignment/>
      <protection/>
    </xf>
    <xf numFmtId="187" fontId="6" fillId="0" borderId="9" xfId="22" applyNumberFormat="1" applyFont="1" applyBorder="1">
      <alignment/>
      <protection/>
    </xf>
    <xf numFmtId="187" fontId="9" fillId="0" borderId="10" xfId="22" applyNumberFormat="1" applyFont="1" applyBorder="1">
      <alignment/>
      <protection/>
    </xf>
    <xf numFmtId="187" fontId="9" fillId="0" borderId="5" xfId="22" applyNumberFormat="1" applyFont="1" applyBorder="1">
      <alignment/>
      <protection/>
    </xf>
    <xf numFmtId="187" fontId="9" fillId="0" borderId="4" xfId="22" applyNumberFormat="1" applyFont="1" applyBorder="1">
      <alignment/>
      <protection/>
    </xf>
    <xf numFmtId="187" fontId="9" fillId="0" borderId="1" xfId="22" applyNumberFormat="1" applyFont="1" applyBorder="1">
      <alignment/>
      <protection/>
    </xf>
    <xf numFmtId="0" fontId="6" fillId="2" borderId="0" xfId="22" applyFont="1" applyFill="1">
      <alignment/>
      <protection/>
    </xf>
    <xf numFmtId="187" fontId="6" fillId="0" borderId="4" xfId="0" applyNumberFormat="1" applyFont="1" applyBorder="1" applyAlignment="1">
      <alignment horizontal="right"/>
    </xf>
    <xf numFmtId="187" fontId="6" fillId="0" borderId="5" xfId="0" applyNumberFormat="1" applyFont="1" applyBorder="1" applyAlignment="1">
      <alignment horizontal="right"/>
    </xf>
    <xf numFmtId="187" fontId="6" fillId="0" borderId="4" xfId="0" applyNumberFormat="1" applyFont="1" applyBorder="1" applyAlignment="1">
      <alignment horizontal="right" vertical="center"/>
    </xf>
    <xf numFmtId="187" fontId="9" fillId="0" borderId="6" xfId="0" applyNumberFormat="1" applyFont="1" applyBorder="1" applyAlignment="1">
      <alignment horizontal="right"/>
    </xf>
    <xf numFmtId="187" fontId="9" fillId="0" borderId="8" xfId="0" applyNumberFormat="1" applyFont="1" applyBorder="1" applyAlignment="1">
      <alignment horizontal="right"/>
    </xf>
    <xf numFmtId="187" fontId="9" fillId="0" borderId="4" xfId="0" applyNumberFormat="1" applyFont="1" applyBorder="1" applyAlignment="1">
      <alignment horizontal="right" vertical="center"/>
    </xf>
    <xf numFmtId="187" fontId="9" fillId="0" borderId="5" xfId="0" applyNumberFormat="1" applyFont="1" applyBorder="1" applyAlignment="1">
      <alignment horizontal="right" vertical="center"/>
    </xf>
    <xf numFmtId="187" fontId="9" fillId="0" borderId="11" xfId="0" applyNumberFormat="1" applyFont="1" applyBorder="1" applyAlignment="1">
      <alignment horizontal="right" vertical="center"/>
    </xf>
    <xf numFmtId="37" fontId="6" fillId="2" borderId="0" xfId="0" applyNumberFormat="1" applyFont="1" applyFill="1" applyBorder="1" applyAlignment="1">
      <alignment/>
    </xf>
    <xf numFmtId="0" fontId="6" fillId="0" borderId="0" xfId="22" applyFont="1" applyFill="1">
      <alignment/>
      <protection/>
    </xf>
    <xf numFmtId="187" fontId="9" fillId="0" borderId="10" xfId="0" applyNumberFormat="1" applyFont="1" applyBorder="1" applyAlignment="1">
      <alignment horizontal="right" vertical="center"/>
    </xf>
    <xf numFmtId="37" fontId="6" fillId="0" borderId="12" xfId="0" applyNumberFormat="1" applyFont="1" applyBorder="1" applyAlignment="1">
      <alignment/>
    </xf>
    <xf numFmtId="187" fontId="9" fillId="0" borderId="6" xfId="0" applyNumberFormat="1" applyFont="1" applyFill="1" applyBorder="1" applyAlignment="1">
      <alignment horizontal="right"/>
    </xf>
    <xf numFmtId="0" fontId="9" fillId="0" borderId="13" xfId="0" applyFont="1" applyBorder="1" applyAlignment="1">
      <alignment/>
    </xf>
    <xf numFmtId="0" fontId="9" fillId="0" borderId="14" xfId="0" applyFont="1" applyBorder="1" applyAlignment="1">
      <alignment/>
    </xf>
    <xf numFmtId="165" fontId="9" fillId="0" borderId="14" xfId="0" applyNumberFormat="1" applyFont="1" applyBorder="1" applyAlignment="1">
      <alignment horizontal="left" indent="1"/>
    </xf>
    <xf numFmtId="165" fontId="9" fillId="0" borderId="14" xfId="0" applyNumberFormat="1" applyFont="1" applyBorder="1" applyAlignment="1">
      <alignment horizontal="left" wrapText="1" indent="1"/>
    </xf>
    <xf numFmtId="165" fontId="9" fillId="0" borderId="14" xfId="0" applyNumberFormat="1" applyFont="1" applyBorder="1" applyAlignment="1">
      <alignment/>
    </xf>
    <xf numFmtId="165" fontId="6" fillId="0" borderId="14" xfId="0" applyNumberFormat="1" applyFont="1" applyBorder="1" applyAlignment="1">
      <alignment horizontal="left" indent="1"/>
    </xf>
    <xf numFmtId="165" fontId="6" fillId="0" borderId="14" xfId="0" applyNumberFormat="1" applyFont="1" applyBorder="1" applyAlignment="1">
      <alignment horizontal="left" wrapText="1" indent="1"/>
    </xf>
    <xf numFmtId="2" fontId="9" fillId="0" borderId="14" xfId="0" applyNumberFormat="1" applyFont="1" applyBorder="1" applyAlignment="1">
      <alignment horizontal="left" vertical="center" wrapText="1"/>
    </xf>
    <xf numFmtId="2" fontId="6" fillId="0" borderId="14" xfId="0" applyNumberFormat="1" applyFont="1" applyBorder="1" applyAlignment="1">
      <alignment horizontal="left" vertical="center" wrapText="1" indent="1"/>
    </xf>
    <xf numFmtId="0" fontId="9" fillId="0" borderId="15" xfId="0" applyFont="1" applyBorder="1" applyAlignment="1">
      <alignment/>
    </xf>
    <xf numFmtId="0" fontId="7" fillId="0" borderId="0" xfId="0" applyFont="1" applyAlignment="1">
      <alignment horizontal="left"/>
    </xf>
    <xf numFmtId="0" fontId="6" fillId="0" borderId="16" xfId="0" applyFont="1" applyBorder="1" applyAlignment="1">
      <alignment/>
    </xf>
    <xf numFmtId="0" fontId="6" fillId="0" borderId="17" xfId="0" applyFont="1" applyBorder="1" applyAlignment="1">
      <alignment horizontal="center"/>
    </xf>
    <xf numFmtId="0" fontId="6" fillId="0" borderId="18" xfId="0" applyFont="1" applyBorder="1" applyAlignment="1">
      <alignment horizontal="center"/>
    </xf>
    <xf numFmtId="0" fontId="6" fillId="0" borderId="18" xfId="0" applyFont="1" applyBorder="1" applyAlignment="1">
      <alignment horizontal="center" vertical="center"/>
    </xf>
    <xf numFmtId="0" fontId="6" fillId="0" borderId="17" xfId="0" applyFont="1" applyBorder="1" applyAlignment="1">
      <alignment/>
    </xf>
    <xf numFmtId="0" fontId="9" fillId="0" borderId="19" xfId="22" applyFont="1" applyBorder="1">
      <alignment/>
      <protection/>
    </xf>
    <xf numFmtId="0" fontId="6" fillId="0" borderId="20" xfId="22" applyFont="1" applyBorder="1">
      <alignment/>
      <protection/>
    </xf>
    <xf numFmtId="0" fontId="6" fillId="0" borderId="0" xfId="22" applyFont="1" applyBorder="1">
      <alignment/>
      <protection/>
    </xf>
    <xf numFmtId="0" fontId="9" fillId="0" borderId="0" xfId="22" applyFont="1" applyBorder="1">
      <alignment/>
      <protection/>
    </xf>
    <xf numFmtId="0" fontId="6" fillId="0" borderId="0" xfId="22" applyFont="1" applyBorder="1" applyAlignment="1">
      <alignment horizontal="left" indent="1"/>
      <protection/>
    </xf>
    <xf numFmtId="0" fontId="6" fillId="0" borderId="0" xfId="22" applyFont="1" applyBorder="1" applyAlignment="1">
      <alignment horizontal="left" indent="2"/>
      <protection/>
    </xf>
    <xf numFmtId="0" fontId="9" fillId="0" borderId="14" xfId="22" applyFont="1" applyBorder="1">
      <alignment/>
      <protection/>
    </xf>
    <xf numFmtId="0" fontId="9" fillId="0" borderId="20" xfId="22" applyFont="1" applyBorder="1">
      <alignment/>
      <protection/>
    </xf>
    <xf numFmtId="0" fontId="6" fillId="0" borderId="16" xfId="22" applyFont="1" applyBorder="1">
      <alignment/>
      <protection/>
    </xf>
    <xf numFmtId="0" fontId="9" fillId="0" borderId="17" xfId="22" applyFont="1" applyBorder="1" applyAlignment="1">
      <alignment horizontal="center"/>
      <protection/>
    </xf>
    <xf numFmtId="0" fontId="6" fillId="0" borderId="18" xfId="22" applyFont="1" applyBorder="1">
      <alignment/>
      <protection/>
    </xf>
    <xf numFmtId="0" fontId="6" fillId="0" borderId="18" xfId="22" applyFont="1" applyBorder="1" applyAlignment="1">
      <alignment horizontal="center"/>
      <protection/>
    </xf>
    <xf numFmtId="0" fontId="6" fillId="0" borderId="17" xfId="22" applyFont="1" applyBorder="1">
      <alignment/>
      <protection/>
    </xf>
    <xf numFmtId="0" fontId="9" fillId="0" borderId="19" xfId="22" applyFont="1" applyBorder="1" applyAlignment="1">
      <alignment horizontal="center"/>
      <protection/>
    </xf>
    <xf numFmtId="0" fontId="9" fillId="0" borderId="20" xfId="22" applyFont="1" applyBorder="1" applyAlignment="1">
      <alignment horizontal="center"/>
      <protection/>
    </xf>
    <xf numFmtId="6" fontId="9" fillId="0" borderId="0" xfId="22" applyNumberFormat="1" applyFont="1" applyBorder="1" applyAlignment="1" quotePrefix="1">
      <alignment horizontal="center"/>
      <protection/>
    </xf>
    <xf numFmtId="187" fontId="6" fillId="0" borderId="0" xfId="22" applyNumberFormat="1" applyFont="1" applyBorder="1">
      <alignment/>
      <protection/>
    </xf>
    <xf numFmtId="187" fontId="6" fillId="0" borderId="21" xfId="22" applyNumberFormat="1" applyFont="1" applyBorder="1">
      <alignment/>
      <protection/>
    </xf>
    <xf numFmtId="187" fontId="9" fillId="0" borderId="0" xfId="22" applyNumberFormat="1" applyFont="1" applyBorder="1">
      <alignment/>
      <protection/>
    </xf>
    <xf numFmtId="187" fontId="9" fillId="0" borderId="20" xfId="22" applyNumberFormat="1" applyFont="1" applyBorder="1">
      <alignment/>
      <protection/>
    </xf>
    <xf numFmtId="0" fontId="6" fillId="0" borderId="22" xfId="22" applyFont="1" applyBorder="1">
      <alignment/>
      <protection/>
    </xf>
    <xf numFmtId="0" fontId="6" fillId="0" borderId="23" xfId="22" applyFont="1" applyBorder="1">
      <alignment/>
      <protection/>
    </xf>
    <xf numFmtId="0" fontId="6" fillId="0" borderId="24" xfId="22" applyFont="1" applyBorder="1">
      <alignment/>
      <protection/>
    </xf>
    <xf numFmtId="37" fontId="14" fillId="0" borderId="25" xfId="0" applyNumberFormat="1" applyFont="1" applyBorder="1" applyAlignment="1">
      <alignment horizontal="center"/>
    </xf>
    <xf numFmtId="187" fontId="6" fillId="0" borderId="4" xfId="0" applyNumberFormat="1" applyFont="1" applyFill="1" applyBorder="1" applyAlignment="1">
      <alignment horizontal="center"/>
    </xf>
    <xf numFmtId="187" fontId="14" fillId="0" borderId="25" xfId="0" applyNumberFormat="1" applyFont="1" applyBorder="1" applyAlignment="1">
      <alignment horizontal="center"/>
    </xf>
    <xf numFmtId="187" fontId="6" fillId="0" borderId="4" xfId="0" applyNumberFormat="1" applyFont="1" applyFill="1" applyBorder="1" applyAlignment="1">
      <alignment horizontal="right"/>
    </xf>
    <xf numFmtId="3" fontId="14" fillId="0" borderId="25" xfId="0" applyNumberFormat="1" applyFont="1" applyBorder="1" applyAlignment="1">
      <alignment horizontal="center"/>
    </xf>
    <xf numFmtId="3" fontId="14" fillId="0" borderId="25" xfId="0" applyNumberFormat="1" applyFont="1" applyBorder="1" applyAlignment="1">
      <alignment horizontal="center" vertical="center"/>
    </xf>
    <xf numFmtId="37" fontId="9" fillId="0" borderId="7" xfId="0" applyNumberFormat="1" applyFont="1" applyBorder="1" applyAlignment="1">
      <alignment horizontal="center"/>
    </xf>
    <xf numFmtId="37" fontId="9" fillId="0" borderId="3" xfId="0" applyNumberFormat="1" applyFont="1" applyBorder="1" applyAlignment="1">
      <alignment horizontal="center"/>
    </xf>
    <xf numFmtId="37" fontId="9" fillId="0" borderId="26" xfId="0" applyNumberFormat="1" applyFont="1" applyBorder="1" applyAlignment="1">
      <alignment horizontal="center"/>
    </xf>
    <xf numFmtId="37" fontId="9" fillId="0" borderId="5" xfId="0" applyNumberFormat="1" applyFont="1" applyBorder="1" applyAlignment="1">
      <alignment horizontal="center"/>
    </xf>
    <xf numFmtId="37" fontId="9" fillId="0" borderId="4" xfId="0" applyNumberFormat="1" applyFont="1" applyBorder="1" applyAlignment="1">
      <alignment horizontal="center"/>
    </xf>
    <xf numFmtId="37" fontId="15" fillId="0" borderId="25" xfId="0" applyNumberFormat="1" applyFont="1" applyBorder="1" applyAlignment="1">
      <alignment horizontal="center"/>
    </xf>
    <xf numFmtId="189" fontId="9" fillId="0" borderId="7" xfId="0" applyNumberFormat="1" applyFont="1" applyBorder="1" applyAlignment="1">
      <alignment horizontal="center"/>
    </xf>
    <xf numFmtId="189" fontId="9" fillId="0" borderId="3" xfId="0" applyNumberFormat="1" applyFont="1" applyBorder="1" applyAlignment="1">
      <alignment horizontal="center"/>
    </xf>
    <xf numFmtId="37" fontId="15" fillId="0" borderId="26" xfId="0" applyNumberFormat="1" applyFont="1" applyBorder="1" applyAlignment="1">
      <alignment horizontal="center"/>
    </xf>
    <xf numFmtId="0" fontId="15" fillId="0" borderId="24" xfId="22" applyFont="1" applyBorder="1" applyAlignment="1">
      <alignment horizontal="center"/>
      <protection/>
    </xf>
    <xf numFmtId="0" fontId="14" fillId="0" borderId="23" xfId="22" applyFont="1" applyBorder="1" applyAlignment="1">
      <alignment horizontal="center"/>
      <protection/>
    </xf>
    <xf numFmtId="0" fontId="14" fillId="0" borderId="23" xfId="22" applyFont="1" applyBorder="1">
      <alignment/>
      <protection/>
    </xf>
    <xf numFmtId="0" fontId="6" fillId="0" borderId="0" xfId="0" applyFont="1" applyAlignment="1">
      <alignment horizontal="justify"/>
    </xf>
    <xf numFmtId="0" fontId="9" fillId="0" borderId="16" xfId="0" applyFont="1" applyBorder="1" applyAlignment="1">
      <alignment horizontal="justify" vertical="top" wrapText="1"/>
    </xf>
    <xf numFmtId="16" fontId="9" fillId="0" borderId="13" xfId="0" applyNumberFormat="1" applyFont="1" applyBorder="1" applyAlignment="1" quotePrefix="1">
      <alignment horizontal="center" vertical="top" wrapText="1"/>
    </xf>
    <xf numFmtId="0" fontId="9" fillId="0" borderId="13" xfId="0" applyFont="1" applyBorder="1" applyAlignment="1">
      <alignment horizontal="center" vertical="top" wrapText="1"/>
    </xf>
    <xf numFmtId="0" fontId="9" fillId="0" borderId="26" xfId="0" applyFont="1" applyBorder="1" applyAlignment="1">
      <alignment horizontal="center" vertical="top" wrapText="1"/>
    </xf>
    <xf numFmtId="0" fontId="9" fillId="0" borderId="17" xfId="0" applyFont="1" applyBorder="1" applyAlignment="1">
      <alignment horizontal="center" vertical="top" wrapText="1"/>
    </xf>
    <xf numFmtId="0" fontId="9" fillId="0" borderId="15" xfId="0" applyFont="1" applyBorder="1" applyAlignment="1">
      <alignment horizontal="center" vertical="top" wrapText="1"/>
    </xf>
    <xf numFmtId="0" fontId="9" fillId="0" borderId="12" xfId="0" applyFont="1" applyBorder="1" applyAlignment="1">
      <alignment horizontal="center" vertical="top" wrapText="1"/>
    </xf>
    <xf numFmtId="0" fontId="9" fillId="0" borderId="18" xfId="0" applyFont="1" applyBorder="1" applyAlignment="1">
      <alignment horizontal="justify" vertical="top" wrapText="1"/>
    </xf>
    <xf numFmtId="0" fontId="9" fillId="0" borderId="14" xfId="0" applyFont="1" applyBorder="1" applyAlignment="1">
      <alignment horizontal="center" vertical="top" wrapText="1"/>
    </xf>
    <xf numFmtId="187" fontId="6" fillId="0" borderId="14" xfId="0" applyNumberFormat="1" applyFont="1" applyBorder="1" applyAlignment="1">
      <alignment horizontal="right" vertical="center"/>
    </xf>
    <xf numFmtId="187" fontId="6" fillId="0" borderId="25" xfId="0" applyNumberFormat="1" applyFont="1" applyBorder="1" applyAlignment="1">
      <alignment horizontal="right" vertical="center"/>
    </xf>
    <xf numFmtId="187" fontId="6" fillId="0" borderId="27" xfId="0" applyNumberFormat="1" applyFont="1" applyBorder="1" applyAlignment="1">
      <alignment horizontal="right" vertical="center"/>
    </xf>
    <xf numFmtId="187" fontId="6" fillId="0" borderId="28" xfId="0" applyNumberFormat="1" applyFont="1" applyBorder="1" applyAlignment="1">
      <alignment horizontal="right" vertical="center"/>
    </xf>
    <xf numFmtId="187" fontId="9" fillId="0" borderId="15" xfId="0" applyNumberFormat="1" applyFont="1" applyBorder="1" applyAlignment="1">
      <alignment horizontal="right" vertical="center"/>
    </xf>
    <xf numFmtId="187" fontId="9" fillId="0" borderId="29" xfId="0" applyNumberFormat="1" applyFont="1" applyBorder="1" applyAlignment="1">
      <alignment horizontal="right" vertical="center"/>
    </xf>
    <xf numFmtId="189" fontId="9" fillId="0" borderId="25" xfId="0" applyNumberFormat="1" applyFont="1" applyBorder="1" applyAlignment="1">
      <alignment horizontal="center" vertical="top" wrapText="1"/>
    </xf>
    <xf numFmtId="0" fontId="16" fillId="0" borderId="0" xfId="0" applyFont="1" applyAlignment="1">
      <alignment/>
    </xf>
    <xf numFmtId="0" fontId="6" fillId="0" borderId="0" xfId="21" applyFont="1">
      <alignment/>
      <protection/>
    </xf>
    <xf numFmtId="0" fontId="9" fillId="0" borderId="30" xfId="21" applyFont="1" applyBorder="1" applyAlignment="1">
      <alignment horizontal="center" vertical="center"/>
      <protection/>
    </xf>
    <xf numFmtId="0" fontId="7" fillId="2" borderId="0" xfId="21" applyFont="1" applyFill="1" applyAlignment="1">
      <alignment horizontal="center"/>
      <protection/>
    </xf>
    <xf numFmtId="0" fontId="9" fillId="0" borderId="31" xfId="21" applyFont="1" applyBorder="1" applyAlignment="1">
      <alignment horizontal="center" vertical="center" wrapText="1"/>
      <protection/>
    </xf>
    <xf numFmtId="0" fontId="9" fillId="0" borderId="9" xfId="21" applyFont="1" applyBorder="1" applyAlignment="1">
      <alignment horizontal="center" vertical="center" wrapText="1"/>
      <protection/>
    </xf>
    <xf numFmtId="0" fontId="9" fillId="0" borderId="32" xfId="21" applyFont="1" applyBorder="1" applyAlignment="1">
      <alignment horizontal="center" vertical="center"/>
      <protection/>
    </xf>
    <xf numFmtId="0" fontId="6" fillId="0" borderId="0" xfId="0" applyFont="1" applyAlignment="1">
      <alignment horizontal="left"/>
    </xf>
    <xf numFmtId="0" fontId="6" fillId="0" borderId="33" xfId="21" applyFont="1" applyBorder="1">
      <alignment/>
      <protection/>
    </xf>
    <xf numFmtId="189" fontId="9" fillId="0" borderId="3" xfId="21" applyNumberFormat="1" applyFont="1" applyBorder="1" applyAlignment="1">
      <alignment horizontal="center"/>
      <protection/>
    </xf>
    <xf numFmtId="0" fontId="6" fillId="0" borderId="34" xfId="21" applyFont="1" applyBorder="1">
      <alignment/>
      <protection/>
    </xf>
    <xf numFmtId="0" fontId="9" fillId="0" borderId="33" xfId="21" applyFont="1" applyBorder="1">
      <alignment/>
      <protection/>
    </xf>
    <xf numFmtId="0" fontId="9" fillId="0" borderId="5" xfId="21" applyFont="1" applyBorder="1">
      <alignment/>
      <protection/>
    </xf>
    <xf numFmtId="0" fontId="9" fillId="0" borderId="4" xfId="21" applyFont="1" applyBorder="1">
      <alignment/>
      <protection/>
    </xf>
    <xf numFmtId="0" fontId="9" fillId="0" borderId="0" xfId="21" applyFont="1" applyBorder="1">
      <alignment/>
      <protection/>
    </xf>
    <xf numFmtId="0" fontId="12" fillId="0" borderId="33" xfId="21" applyFont="1" applyBorder="1" applyAlignment="1">
      <alignment vertical="top"/>
      <protection/>
    </xf>
    <xf numFmtId="3" fontId="9" fillId="0" borderId="5" xfId="21" applyNumberFormat="1" applyFont="1" applyFill="1" applyBorder="1" applyAlignment="1">
      <alignment vertical="top"/>
      <protection/>
    </xf>
    <xf numFmtId="3" fontId="9" fillId="0" borderId="4" xfId="21" applyNumberFormat="1" applyFont="1" applyFill="1" applyBorder="1" applyAlignment="1">
      <alignment vertical="top"/>
      <protection/>
    </xf>
    <xf numFmtId="3" fontId="9" fillId="0" borderId="0" xfId="21" applyNumberFormat="1" applyFont="1" applyFill="1" applyBorder="1" applyAlignment="1">
      <alignment vertical="top"/>
      <protection/>
    </xf>
    <xf numFmtId="187" fontId="9" fillId="0" borderId="8" xfId="21" applyNumberFormat="1" applyFont="1" applyBorder="1">
      <alignment/>
      <protection/>
    </xf>
    <xf numFmtId="0" fontId="9" fillId="0" borderId="35" xfId="21" applyFont="1" applyBorder="1" applyAlignment="1">
      <alignment horizontal="center" vertical="center"/>
      <protection/>
    </xf>
    <xf numFmtId="0" fontId="6" fillId="2" borderId="36" xfId="21" applyFont="1" applyFill="1" applyBorder="1">
      <alignment/>
      <protection/>
    </xf>
    <xf numFmtId="187" fontId="9" fillId="2" borderId="37" xfId="21" applyNumberFormat="1" applyFont="1" applyFill="1" applyBorder="1">
      <alignment/>
      <protection/>
    </xf>
    <xf numFmtId="187" fontId="9" fillId="2" borderId="27" xfId="21" applyNumberFormat="1" applyFont="1" applyFill="1" applyBorder="1">
      <alignment/>
      <protection/>
    </xf>
    <xf numFmtId="187" fontId="9" fillId="2" borderId="38" xfId="21" applyNumberFormat="1" applyFont="1" applyFill="1" applyBorder="1">
      <alignment/>
      <protection/>
    </xf>
    <xf numFmtId="3" fontId="6" fillId="2" borderId="39" xfId="21" applyNumberFormat="1" applyFont="1" applyFill="1" applyBorder="1" applyAlignment="1">
      <alignment vertical="center"/>
      <protection/>
    </xf>
    <xf numFmtId="187" fontId="9" fillId="0" borderId="40" xfId="21" applyNumberFormat="1" applyFont="1" applyBorder="1">
      <alignment/>
      <protection/>
    </xf>
    <xf numFmtId="187" fontId="9" fillId="0" borderId="41" xfId="21" applyNumberFormat="1" applyFont="1" applyBorder="1">
      <alignment/>
      <protection/>
    </xf>
    <xf numFmtId="187" fontId="9" fillId="0" borderId="42" xfId="21" applyNumberFormat="1" applyFont="1" applyBorder="1">
      <alignment/>
      <protection/>
    </xf>
    <xf numFmtId="0" fontId="6" fillId="0" borderId="43" xfId="21" applyFont="1" applyBorder="1" applyAlignment="1">
      <alignment vertical="center"/>
      <protection/>
    </xf>
    <xf numFmtId="0" fontId="12" fillId="0" borderId="33" xfId="21" applyFont="1" applyBorder="1" applyAlignment="1">
      <alignment vertical="center" wrapText="1"/>
      <protection/>
    </xf>
    <xf numFmtId="187" fontId="9" fillId="0" borderId="5" xfId="21" applyNumberFormat="1" applyFont="1" applyFill="1" applyBorder="1">
      <alignment/>
      <protection/>
    </xf>
    <xf numFmtId="187" fontId="9" fillId="0" borderId="4" xfId="21" applyNumberFormat="1" applyFont="1" applyFill="1" applyBorder="1">
      <alignment/>
      <protection/>
    </xf>
    <xf numFmtId="187" fontId="9" fillId="0" borderId="0" xfId="21" applyNumberFormat="1" applyFont="1" applyFill="1" applyBorder="1">
      <alignment/>
      <protection/>
    </xf>
    <xf numFmtId="0" fontId="6" fillId="0" borderId="34" xfId="21" applyFont="1" applyBorder="1" applyAlignment="1">
      <alignment vertical="center"/>
      <protection/>
    </xf>
    <xf numFmtId="187" fontId="6" fillId="0" borderId="5" xfId="21" applyNumberFormat="1" applyFont="1" applyFill="1" applyBorder="1">
      <alignment/>
      <protection/>
    </xf>
    <xf numFmtId="187" fontId="6" fillId="0" borderId="4" xfId="21" applyNumberFormat="1" applyFont="1" applyFill="1" applyBorder="1">
      <alignment/>
      <protection/>
    </xf>
    <xf numFmtId="0" fontId="6" fillId="0" borderId="35" xfId="21" applyFont="1" applyBorder="1" applyAlignment="1">
      <alignment vertical="center"/>
      <protection/>
    </xf>
    <xf numFmtId="0" fontId="9" fillId="2" borderId="36" xfId="21" applyFont="1" applyFill="1" applyBorder="1">
      <alignment/>
      <protection/>
    </xf>
    <xf numFmtId="0" fontId="12" fillId="0" borderId="33" xfId="21" applyFont="1" applyBorder="1">
      <alignment/>
      <protection/>
    </xf>
    <xf numFmtId="0" fontId="6" fillId="0" borderId="0" xfId="21" applyFont="1" applyAlignment="1">
      <alignment vertical="center" wrapText="1"/>
      <protection/>
    </xf>
    <xf numFmtId="187" fontId="6" fillId="0" borderId="0" xfId="21" applyNumberFormat="1" applyFont="1">
      <alignment/>
      <protection/>
    </xf>
    <xf numFmtId="0" fontId="9" fillId="0" borderId="33" xfId="21" applyFont="1" applyBorder="1" applyAlignment="1">
      <alignment horizontal="left"/>
      <protection/>
    </xf>
    <xf numFmtId="189" fontId="9" fillId="0" borderId="7" xfId="21" applyNumberFormat="1" applyFont="1" applyBorder="1" applyAlignment="1">
      <alignment horizontal="center"/>
      <protection/>
    </xf>
    <xf numFmtId="187" fontId="9" fillId="0" borderId="5" xfId="21" applyNumberFormat="1" applyFont="1" applyBorder="1">
      <alignment/>
      <protection/>
    </xf>
    <xf numFmtId="187" fontId="9" fillId="0" borderId="4" xfId="21" applyNumberFormat="1" applyFont="1" applyBorder="1">
      <alignment/>
      <protection/>
    </xf>
    <xf numFmtId="187" fontId="9" fillId="0" borderId="0" xfId="21" applyNumberFormat="1" applyFont="1" applyBorder="1">
      <alignment/>
      <protection/>
    </xf>
    <xf numFmtId="3" fontId="6" fillId="2" borderId="39" xfId="21" applyNumberFormat="1" applyFont="1" applyFill="1" applyBorder="1" applyAlignment="1">
      <alignment/>
      <protection/>
    </xf>
    <xf numFmtId="0" fontId="9" fillId="0" borderId="44" xfId="21" applyFont="1" applyBorder="1">
      <alignment/>
      <protection/>
    </xf>
    <xf numFmtId="187" fontId="9" fillId="0" borderId="45" xfId="21" applyNumberFormat="1" applyFont="1" applyBorder="1">
      <alignment/>
      <protection/>
    </xf>
    <xf numFmtId="187" fontId="9" fillId="0" borderId="46" xfId="21" applyNumberFormat="1" applyFont="1" applyBorder="1">
      <alignment/>
      <protection/>
    </xf>
    <xf numFmtId="187" fontId="9" fillId="0" borderId="47" xfId="21" applyNumberFormat="1" applyFont="1" applyBorder="1">
      <alignment/>
      <protection/>
    </xf>
    <xf numFmtId="0" fontId="6" fillId="0" borderId="48" xfId="21" applyFont="1" applyBorder="1" applyAlignment="1">
      <alignment/>
      <protection/>
    </xf>
    <xf numFmtId="0" fontId="6" fillId="0" borderId="0" xfId="21" applyFont="1" applyAlignment="1">
      <alignment/>
      <protection/>
    </xf>
    <xf numFmtId="0" fontId="6" fillId="0" borderId="30" xfId="21" applyFont="1" applyBorder="1">
      <alignment/>
      <protection/>
    </xf>
    <xf numFmtId="0" fontId="9" fillId="0" borderId="49" xfId="21" applyFont="1" applyBorder="1" applyAlignment="1">
      <alignment horizontal="center" vertical="center" wrapText="1"/>
      <protection/>
    </xf>
    <xf numFmtId="0" fontId="6" fillId="0" borderId="16" xfId="21" applyFont="1" applyBorder="1" applyAlignment="1">
      <alignment horizontal="center" vertical="center"/>
      <protection/>
    </xf>
    <xf numFmtId="189" fontId="9" fillId="0" borderId="22" xfId="21" applyNumberFormat="1" applyFont="1" applyBorder="1" applyAlignment="1">
      <alignment horizontal="center"/>
      <protection/>
    </xf>
    <xf numFmtId="0" fontId="9" fillId="0" borderId="18" xfId="21" applyFont="1" applyBorder="1" applyAlignment="1">
      <alignment horizontal="left" vertical="center"/>
      <protection/>
    </xf>
    <xf numFmtId="0" fontId="6" fillId="0" borderId="5" xfId="21" applyFont="1" applyBorder="1">
      <alignment/>
      <protection/>
    </xf>
    <xf numFmtId="0" fontId="6" fillId="0" borderId="4" xfId="21" applyFont="1" applyBorder="1">
      <alignment/>
      <protection/>
    </xf>
    <xf numFmtId="0" fontId="6" fillId="0" borderId="23" xfId="21" applyFont="1" applyBorder="1">
      <alignment/>
      <protection/>
    </xf>
    <xf numFmtId="0" fontId="15" fillId="0" borderId="18" xfId="21" applyFont="1" applyBorder="1" applyAlignment="1">
      <alignment horizontal="left" vertical="center"/>
      <protection/>
    </xf>
    <xf numFmtId="0" fontId="9" fillId="0" borderId="18" xfId="21" applyFont="1" applyBorder="1" applyAlignment="1">
      <alignment horizontal="left" vertical="center" indent="1"/>
      <protection/>
    </xf>
    <xf numFmtId="0" fontId="6" fillId="0" borderId="18" xfId="21" applyFont="1" applyBorder="1" applyAlignment="1">
      <alignment horizontal="left" indent="2"/>
      <protection/>
    </xf>
    <xf numFmtId="187" fontId="6" fillId="0" borderId="5" xfId="21" applyNumberFormat="1" applyFont="1" applyBorder="1">
      <alignment/>
      <protection/>
    </xf>
    <xf numFmtId="187" fontId="6" fillId="0" borderId="4" xfId="21" applyNumberFormat="1" applyFont="1" applyBorder="1">
      <alignment/>
      <protection/>
    </xf>
    <xf numFmtId="187" fontId="6" fillId="0" borderId="23" xfId="21" applyNumberFormat="1" applyFont="1" applyBorder="1">
      <alignment/>
      <protection/>
    </xf>
    <xf numFmtId="0" fontId="6" fillId="0" borderId="18" xfId="21" applyFont="1" applyBorder="1">
      <alignment/>
      <protection/>
    </xf>
    <xf numFmtId="0" fontId="9" fillId="0" borderId="18" xfId="21" applyFont="1" applyBorder="1" applyAlignment="1">
      <alignment horizontal="left" indent="1"/>
      <protection/>
    </xf>
    <xf numFmtId="187" fontId="6" fillId="2" borderId="4" xfId="21" applyNumberFormat="1" applyFont="1" applyFill="1" applyBorder="1">
      <alignment/>
      <protection/>
    </xf>
    <xf numFmtId="187" fontId="6" fillId="2" borderId="23" xfId="21" applyNumberFormat="1" applyFont="1" applyFill="1" applyBorder="1">
      <alignment/>
      <protection/>
    </xf>
    <xf numFmtId="0" fontId="9" fillId="0" borderId="18" xfId="21" applyFont="1" applyBorder="1" applyAlignment="1">
      <alignment/>
      <protection/>
    </xf>
    <xf numFmtId="187" fontId="9" fillId="0" borderId="9" xfId="21" applyNumberFormat="1" applyFont="1" applyFill="1" applyBorder="1">
      <alignment/>
      <protection/>
    </xf>
    <xf numFmtId="187" fontId="9" fillId="0" borderId="31" xfId="21" applyNumberFormat="1" applyFont="1" applyBorder="1">
      <alignment/>
      <protection/>
    </xf>
    <xf numFmtId="0" fontId="6" fillId="0" borderId="18" xfId="21" applyFont="1" applyFill="1" applyBorder="1">
      <alignment/>
      <protection/>
    </xf>
    <xf numFmtId="187" fontId="6" fillId="0" borderId="23" xfId="21" applyNumberFormat="1" applyFont="1" applyFill="1" applyBorder="1">
      <alignment/>
      <protection/>
    </xf>
    <xf numFmtId="0" fontId="6" fillId="0" borderId="33" xfId="21" applyFont="1" applyFill="1" applyBorder="1" applyAlignment="1">
      <alignment horizontal="left" indent="1"/>
      <protection/>
    </xf>
    <xf numFmtId="0" fontId="9" fillId="0" borderId="33" xfId="21" applyFont="1" applyFill="1" applyBorder="1" applyAlignment="1">
      <alignment horizontal="left"/>
      <protection/>
    </xf>
    <xf numFmtId="187" fontId="6" fillId="2" borderId="31" xfId="21" applyNumberFormat="1" applyFont="1" applyFill="1" applyBorder="1">
      <alignment/>
      <protection/>
    </xf>
    <xf numFmtId="187" fontId="6" fillId="2" borderId="49" xfId="21" applyNumberFormat="1" applyFont="1" applyFill="1" applyBorder="1">
      <alignment/>
      <protection/>
    </xf>
    <xf numFmtId="187" fontId="9" fillId="0" borderId="1" xfId="21" applyNumberFormat="1" applyFont="1" applyBorder="1">
      <alignment/>
      <protection/>
    </xf>
    <xf numFmtId="187" fontId="9" fillId="0" borderId="50" xfId="21" applyNumberFormat="1" applyFont="1" applyBorder="1">
      <alignment/>
      <protection/>
    </xf>
    <xf numFmtId="0" fontId="6" fillId="0" borderId="44" xfId="21" applyFont="1" applyFill="1" applyBorder="1" applyAlignment="1">
      <alignment horizontal="left" indent="1"/>
      <protection/>
    </xf>
    <xf numFmtId="187" fontId="6" fillId="0" borderId="2" xfId="21" applyNumberFormat="1" applyFont="1" applyFill="1" applyBorder="1">
      <alignment/>
      <protection/>
    </xf>
    <xf numFmtId="187" fontId="6" fillId="0" borderId="1" xfId="21" applyNumberFormat="1" applyFont="1" applyFill="1" applyBorder="1">
      <alignment/>
      <protection/>
    </xf>
    <xf numFmtId="187" fontId="6" fillId="0" borderId="24" xfId="21" applyNumberFormat="1" applyFont="1" applyFill="1" applyBorder="1">
      <alignment/>
      <protection/>
    </xf>
    <xf numFmtId="0" fontId="17" fillId="0" borderId="51" xfId="21" applyFont="1" applyFill="1" applyBorder="1" applyAlignment="1">
      <alignment horizontal="left" vertical="center" indent="1"/>
      <protection/>
    </xf>
    <xf numFmtId="187" fontId="6" fillId="0" borderId="52" xfId="21" applyNumberFormat="1" applyFont="1" applyFill="1" applyBorder="1" applyAlignment="1">
      <alignment vertical="center"/>
      <protection/>
    </xf>
    <xf numFmtId="187" fontId="6" fillId="0" borderId="53" xfId="21" applyNumberFormat="1" applyFont="1" applyFill="1" applyBorder="1" applyAlignment="1">
      <alignment vertical="center"/>
      <protection/>
    </xf>
    <xf numFmtId="187" fontId="6" fillId="0" borderId="54" xfId="21" applyNumberFormat="1" applyFont="1" applyFill="1" applyBorder="1" applyAlignment="1">
      <alignment vertical="center"/>
      <protection/>
    </xf>
    <xf numFmtId="0" fontId="6" fillId="0" borderId="55" xfId="21" applyFont="1" applyFill="1" applyBorder="1" applyAlignment="1">
      <alignment horizontal="left" vertical="center" wrapText="1"/>
      <protection/>
    </xf>
    <xf numFmtId="0" fontId="6" fillId="0" borderId="55" xfId="21" applyFont="1" applyBorder="1" applyAlignment="1">
      <alignment vertical="center" wrapText="1"/>
      <protection/>
    </xf>
    <xf numFmtId="187" fontId="9" fillId="0" borderId="37" xfId="21" applyNumberFormat="1" applyFont="1" applyBorder="1">
      <alignment/>
      <protection/>
    </xf>
    <xf numFmtId="187" fontId="9" fillId="0" borderId="27" xfId="21" applyNumberFormat="1" applyFont="1" applyBorder="1">
      <alignment/>
      <protection/>
    </xf>
    <xf numFmtId="187" fontId="9" fillId="0" borderId="38" xfId="21" applyNumberFormat="1" applyFont="1" applyBorder="1">
      <alignment/>
      <protection/>
    </xf>
    <xf numFmtId="0" fontId="6" fillId="0" borderId="51" xfId="21" applyFont="1" applyBorder="1" applyAlignment="1">
      <alignment horizontal="left" vertical="center" wrapText="1" indent="1"/>
      <protection/>
    </xf>
    <xf numFmtId="187" fontId="6" fillId="0" borderId="52" xfId="21" applyNumberFormat="1" applyFont="1" applyBorder="1" applyAlignment="1">
      <alignment vertical="center"/>
      <protection/>
    </xf>
    <xf numFmtId="187" fontId="6" fillId="0" borderId="53" xfId="21" applyNumberFormat="1" applyFont="1" applyBorder="1" applyAlignment="1">
      <alignment vertical="center"/>
      <protection/>
    </xf>
    <xf numFmtId="187" fontId="6" fillId="0" borderId="54" xfId="21" applyNumberFormat="1" applyFont="1" applyBorder="1" applyAlignment="1">
      <alignment vertical="center"/>
      <protection/>
    </xf>
    <xf numFmtId="187" fontId="6" fillId="0" borderId="52" xfId="21" applyNumberFormat="1" applyFont="1" applyFill="1" applyBorder="1">
      <alignment/>
      <protection/>
    </xf>
    <xf numFmtId="187" fontId="6" fillId="0" borderId="53" xfId="21" applyNumberFormat="1" applyFont="1" applyFill="1" applyBorder="1">
      <alignment/>
      <protection/>
    </xf>
    <xf numFmtId="187" fontId="6" fillId="0" borderId="54" xfId="21" applyNumberFormat="1" applyFont="1" applyFill="1" applyBorder="1">
      <alignment/>
      <protection/>
    </xf>
    <xf numFmtId="0" fontId="6" fillId="0" borderId="55" xfId="21" applyFont="1" applyBorder="1" applyAlignment="1">
      <alignment vertical="center"/>
      <protection/>
    </xf>
    <xf numFmtId="187" fontId="9" fillId="0" borderId="37" xfId="21" applyNumberFormat="1" applyFont="1" applyFill="1" applyBorder="1">
      <alignment/>
      <protection/>
    </xf>
    <xf numFmtId="187" fontId="9" fillId="0" borderId="27" xfId="21" applyNumberFormat="1" applyFont="1" applyFill="1" applyBorder="1">
      <alignment/>
      <protection/>
    </xf>
    <xf numFmtId="187" fontId="9" fillId="0" borderId="38" xfId="21" applyNumberFormat="1" applyFont="1" applyFill="1" applyBorder="1">
      <alignment/>
      <protection/>
    </xf>
    <xf numFmtId="3" fontId="6" fillId="0" borderId="51" xfId="21" applyNumberFormat="1" applyFont="1" applyFill="1" applyBorder="1" applyAlignment="1">
      <alignment horizontal="left" vertical="center" indent="1"/>
      <protection/>
    </xf>
    <xf numFmtId="187" fontId="6" fillId="0" borderId="54" xfId="21" applyNumberFormat="1" applyFont="1" applyBorder="1" applyAlignment="1">
      <alignment horizontal="right" vertical="center"/>
      <protection/>
    </xf>
    <xf numFmtId="0" fontId="7" fillId="0" borderId="0" xfId="0" applyFont="1" applyFill="1" applyAlignment="1">
      <alignment horizontal="center"/>
    </xf>
    <xf numFmtId="187" fontId="9" fillId="2" borderId="8" xfId="21" applyNumberFormat="1" applyFont="1" applyFill="1" applyBorder="1">
      <alignment/>
      <protection/>
    </xf>
    <xf numFmtId="187" fontId="9" fillId="2" borderId="6" xfId="21" applyNumberFormat="1" applyFont="1" applyFill="1" applyBorder="1">
      <alignment/>
      <protection/>
    </xf>
    <xf numFmtId="187" fontId="9" fillId="2" borderId="21" xfId="21" applyNumberFormat="1" applyFont="1" applyFill="1" applyBorder="1">
      <alignment/>
      <protection/>
    </xf>
    <xf numFmtId="187" fontId="9" fillId="2" borderId="50" xfId="21" applyNumberFormat="1" applyFont="1" applyFill="1" applyBorder="1">
      <alignment/>
      <protection/>
    </xf>
    <xf numFmtId="187" fontId="6" fillId="0" borderId="56" xfId="21" applyNumberFormat="1" applyFont="1" applyFill="1" applyBorder="1" applyAlignment="1">
      <alignment vertical="center"/>
      <protection/>
    </xf>
    <xf numFmtId="3" fontId="6" fillId="0" borderId="51" xfId="21" applyNumberFormat="1" applyFont="1" applyFill="1" applyBorder="1" applyAlignment="1">
      <alignment horizontal="left" vertical="center"/>
      <protection/>
    </xf>
    <xf numFmtId="0" fontId="8" fillId="0" borderId="0" xfId="0" applyFont="1" applyFill="1" applyAlignment="1">
      <alignment/>
    </xf>
    <xf numFmtId="0" fontId="8" fillId="0" borderId="0" xfId="0" applyFont="1" applyAlignment="1">
      <alignment/>
    </xf>
    <xf numFmtId="0" fontId="6" fillId="2" borderId="0" xfId="0" applyFont="1" applyFill="1" applyAlignment="1">
      <alignment/>
    </xf>
    <xf numFmtId="0" fontId="6" fillId="0" borderId="18" xfId="0" applyFont="1" applyBorder="1" applyAlignment="1">
      <alignment horizontal="left" vertical="center" indent="1"/>
    </xf>
    <xf numFmtId="0" fontId="9" fillId="0" borderId="17" xfId="0" applyFont="1" applyBorder="1" applyAlignment="1">
      <alignment horizontal="left" vertical="center" indent="1"/>
    </xf>
    <xf numFmtId="0" fontId="14" fillId="0" borderId="0" xfId="0" applyFont="1" applyAlignment="1">
      <alignment/>
    </xf>
    <xf numFmtId="0" fontId="6" fillId="0" borderId="0" xfId="22" applyFont="1" applyAlignment="1">
      <alignment horizontal="left"/>
      <protection/>
    </xf>
    <xf numFmtId="37" fontId="6" fillId="0" borderId="0" xfId="0" applyNumberFormat="1" applyFont="1" applyFill="1" applyBorder="1" applyAlignment="1">
      <alignment/>
    </xf>
    <xf numFmtId="0" fontId="9" fillId="0" borderId="0" xfId="0" applyFont="1" applyFill="1" applyAlignment="1">
      <alignment/>
    </xf>
    <xf numFmtId="0" fontId="9" fillId="0" borderId="57" xfId="21" applyFont="1" applyBorder="1" applyAlignment="1">
      <alignment horizontal="right"/>
      <protection/>
    </xf>
    <xf numFmtId="0" fontId="9" fillId="0" borderId="33" xfId="21" applyFont="1" applyBorder="1" applyAlignment="1">
      <alignment horizontal="right" vertical="center" wrapText="1"/>
      <protection/>
    </xf>
    <xf numFmtId="0" fontId="14" fillId="0" borderId="0" xfId="21" applyFont="1">
      <alignment/>
      <protection/>
    </xf>
    <xf numFmtId="187" fontId="9" fillId="0" borderId="3" xfId="0" applyNumberFormat="1" applyFont="1" applyBorder="1" applyAlignment="1">
      <alignment horizontal="right" vertical="center"/>
    </xf>
    <xf numFmtId="187" fontId="9" fillId="0" borderId="1" xfId="0" applyNumberFormat="1" applyFont="1" applyBorder="1" applyAlignment="1">
      <alignment horizontal="right" vertical="center"/>
    </xf>
    <xf numFmtId="3" fontId="14" fillId="0" borderId="25" xfId="0" applyNumberFormat="1" applyFont="1" applyBorder="1" applyAlignment="1">
      <alignment horizontal="center" vertical="center"/>
    </xf>
    <xf numFmtId="0" fontId="7" fillId="2" borderId="0" xfId="0" applyFont="1" applyFill="1" applyAlignment="1">
      <alignment horizontal="center"/>
    </xf>
    <xf numFmtId="0" fontId="6" fillId="0" borderId="18" xfId="0" applyFont="1" applyBorder="1" applyAlignment="1">
      <alignment horizontal="center" vertical="center"/>
    </xf>
    <xf numFmtId="2" fontId="9" fillId="0" borderId="14" xfId="0" applyNumberFormat="1" applyFont="1" applyBorder="1" applyAlignment="1">
      <alignment horizontal="left" vertical="center" wrapText="1"/>
    </xf>
    <xf numFmtId="165" fontId="9" fillId="0" borderId="3" xfId="0" applyNumberFormat="1" applyFont="1" applyBorder="1" applyAlignment="1">
      <alignment horizontal="right" vertical="center"/>
    </xf>
    <xf numFmtId="165" fontId="9" fillId="0" borderId="1" xfId="0" applyNumberFormat="1" applyFont="1" applyBorder="1" applyAlignment="1">
      <alignment horizontal="right" vertical="center"/>
    </xf>
    <xf numFmtId="187" fontId="9" fillId="0" borderId="7" xfId="0" applyNumberFormat="1" applyFont="1" applyBorder="1" applyAlignment="1">
      <alignment horizontal="right" vertical="center"/>
    </xf>
    <xf numFmtId="187" fontId="9" fillId="0" borderId="2" xfId="0" applyNumberFormat="1" applyFont="1" applyBorder="1" applyAlignment="1">
      <alignment horizontal="right" vertical="center"/>
    </xf>
    <xf numFmtId="0" fontId="7" fillId="2" borderId="0" xfId="22" applyFont="1" applyFill="1" applyAlignment="1">
      <alignment horizontal="center"/>
      <protection/>
    </xf>
    <xf numFmtId="0" fontId="7" fillId="2" borderId="0" xfId="21" applyFont="1" applyFill="1" applyAlignment="1">
      <alignment horizontal="center"/>
      <protection/>
    </xf>
    <xf numFmtId="0" fontId="9" fillId="2" borderId="0" xfId="21" applyFont="1" applyFill="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apital final 2003_04" xfId="21"/>
    <cellStyle name="Normal_HRA0304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soulsby\LOCALS~1\Temp\Provisional%20Outtur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Gsoulsby\LOCALS~1\Temp\Exec%2013%20July%20-%20Outturn%20Appendic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lobal Summary"/>
      <sheetName val="Income&amp;Exp Summary"/>
      <sheetName val="Services"/>
      <sheetName val="Support Services"/>
      <sheetName val="Service Summary"/>
      <sheetName val="HRA Corporate Recharge"/>
    </sheetNames>
    <sheetDataSet>
      <sheetData sheetId="2">
        <row r="985">
          <cell r="B985">
            <v>1860917</v>
          </cell>
        </row>
        <row r="996">
          <cell r="B996">
            <v>1062492</v>
          </cell>
        </row>
        <row r="999">
          <cell r="B999">
            <v>17673</v>
          </cell>
        </row>
        <row r="1000">
          <cell r="B1000">
            <v>596864</v>
          </cell>
        </row>
        <row r="1001">
          <cell r="B1001">
            <v>290598</v>
          </cell>
        </row>
      </sheetData>
      <sheetData sheetId="4">
        <row r="25">
          <cell r="B25">
            <v>2854269</v>
          </cell>
        </row>
        <row r="83">
          <cell r="B83">
            <v>2228955</v>
          </cell>
        </row>
        <row r="123">
          <cell r="B123">
            <v>891497</v>
          </cell>
        </row>
        <row r="163">
          <cell r="B163">
            <v>181873</v>
          </cell>
        </row>
        <row r="223">
          <cell r="B223">
            <v>1794940</v>
          </cell>
        </row>
        <row r="233">
          <cell r="B233">
            <v>1621260</v>
          </cell>
        </row>
        <row r="247">
          <cell r="B247">
            <v>1411673</v>
          </cell>
        </row>
        <row r="257">
          <cell r="B257">
            <v>401663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endix A"/>
      <sheetName val="Appendix B"/>
      <sheetName val="Appendix C"/>
      <sheetName val="Appendix C II"/>
      <sheetName val="Reserves Table"/>
    </sheetNames>
    <sheetDataSet>
      <sheetData sheetId="3">
        <row r="7">
          <cell r="A7" t="str">
            <v>Affordable Warmth &amp; Improvement Schemes</v>
          </cell>
        </row>
        <row r="23">
          <cell r="A23" t="str">
            <v>Housing Improvement (Private)</v>
          </cell>
        </row>
        <row r="28">
          <cell r="A28" t="str">
            <v>Invest &amp; Repair</v>
          </cell>
        </row>
        <row r="51">
          <cell r="A51" t="str">
            <v>Community Schemes</v>
          </cell>
        </row>
        <row r="76">
          <cell r="A76" t="str">
            <v>E-Gov't</v>
          </cell>
        </row>
        <row r="88">
          <cell r="A88" t="str">
            <v>Invest To Save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09"/>
  <sheetViews>
    <sheetView workbookViewId="0" topLeftCell="A82">
      <selection activeCell="I35" sqref="I35"/>
    </sheetView>
  </sheetViews>
  <sheetFormatPr defaultColWidth="9.140625" defaultRowHeight="12.75"/>
  <cols>
    <col min="1" max="1" width="4.140625" style="1" customWidth="1"/>
    <col min="2" max="2" width="42.140625" style="4" customWidth="1"/>
    <col min="3" max="3" width="0.42578125" style="33" hidden="1" customWidth="1"/>
    <col min="4" max="4" width="13.140625" style="33" customWidth="1"/>
    <col min="5" max="5" width="12.8515625" style="33" customWidth="1"/>
    <col min="6" max="6" width="13.28125" style="1" customWidth="1"/>
    <col min="7" max="7" width="9.421875" style="1" customWidth="1"/>
    <col min="8" max="8" width="5.8515625" style="1" customWidth="1"/>
    <col min="9" max="10" width="10.28125" style="1" bestFit="1" customWidth="1"/>
    <col min="11" max="11" width="10.00390625" style="1" customWidth="1"/>
    <col min="12" max="12" width="10.421875" style="1" bestFit="1" customWidth="1"/>
    <col min="13" max="16384" width="9.140625" style="1" customWidth="1"/>
  </cols>
  <sheetData>
    <row r="1" spans="1:8" ht="15.75">
      <c r="A1" s="271" t="s">
        <v>159</v>
      </c>
      <c r="B1" s="271"/>
      <c r="C1" s="271"/>
      <c r="D1" s="271"/>
      <c r="E1" s="271"/>
      <c r="F1" s="271"/>
      <c r="G1" s="271"/>
      <c r="H1" s="249"/>
    </row>
    <row r="2" spans="3:8" ht="12.75">
      <c r="C2" s="13"/>
      <c r="D2" s="13"/>
      <c r="E2" s="13"/>
      <c r="F2" s="13"/>
      <c r="G2" s="13"/>
      <c r="H2" s="14"/>
    </row>
    <row r="3" spans="2:8" ht="6" customHeight="1" thickBot="1">
      <c r="B3" s="14"/>
      <c r="C3" s="14"/>
      <c r="D3" s="14"/>
      <c r="E3" s="14"/>
      <c r="F3" s="14"/>
      <c r="G3" s="14"/>
      <c r="H3" s="14"/>
    </row>
    <row r="4" spans="1:7" ht="12.75">
      <c r="A4" s="77"/>
      <c r="B4" s="66"/>
      <c r="C4" s="15" t="s">
        <v>24</v>
      </c>
      <c r="D4" s="111" t="s">
        <v>25</v>
      </c>
      <c r="E4" s="112" t="s">
        <v>26</v>
      </c>
      <c r="F4" s="112" t="s">
        <v>27</v>
      </c>
      <c r="G4" s="113"/>
    </row>
    <row r="5" spans="1:7" ht="13.5" thickBot="1">
      <c r="A5" s="78" t="s">
        <v>112</v>
      </c>
      <c r="B5" s="67"/>
      <c r="C5" s="16"/>
      <c r="D5" s="114" t="s">
        <v>28</v>
      </c>
      <c r="E5" s="115" t="s">
        <v>29</v>
      </c>
      <c r="F5" s="115" t="s">
        <v>30</v>
      </c>
      <c r="G5" s="116" t="s">
        <v>31</v>
      </c>
    </row>
    <row r="6" spans="1:7" ht="12.75">
      <c r="A6" s="79"/>
      <c r="B6" s="66"/>
      <c r="C6" s="15" t="s">
        <v>32</v>
      </c>
      <c r="D6" s="117">
        <v>0</v>
      </c>
      <c r="E6" s="118">
        <v>0</v>
      </c>
      <c r="F6" s="118">
        <v>0</v>
      </c>
      <c r="G6" s="119"/>
    </row>
    <row r="7" spans="1:10" ht="12.75">
      <c r="A7" s="79"/>
      <c r="B7" s="67" t="s">
        <v>33</v>
      </c>
      <c r="C7" s="16"/>
      <c r="D7" s="17"/>
      <c r="E7" s="16"/>
      <c r="F7" s="16"/>
      <c r="G7" s="105"/>
      <c r="I7" s="12"/>
      <c r="J7" s="12"/>
    </row>
    <row r="8" spans="1:10" ht="6" customHeight="1">
      <c r="A8" s="79"/>
      <c r="B8" s="68"/>
      <c r="C8" s="18" t="s">
        <v>34</v>
      </c>
      <c r="D8" s="19"/>
      <c r="E8" s="106"/>
      <c r="F8" s="22"/>
      <c r="G8" s="107"/>
      <c r="H8" s="20"/>
      <c r="J8" s="21"/>
    </row>
    <row r="9" spans="1:11" ht="12.75">
      <c r="A9" s="79">
        <v>1</v>
      </c>
      <c r="B9" s="68" t="s">
        <v>35</v>
      </c>
      <c r="C9" s="18">
        <f>'[1]Service Summary'!B25</f>
        <v>2854269</v>
      </c>
      <c r="D9" s="54">
        <v>2845</v>
      </c>
      <c r="E9" s="54">
        <v>2819</v>
      </c>
      <c r="F9" s="53">
        <f>SUM(E9-D9)</f>
        <v>-26</v>
      </c>
      <c r="G9" s="109"/>
      <c r="H9" s="20"/>
      <c r="I9" s="21"/>
      <c r="J9" s="21"/>
      <c r="K9" s="21"/>
    </row>
    <row r="10" spans="1:10" ht="6" customHeight="1">
      <c r="A10" s="79"/>
      <c r="B10" s="68"/>
      <c r="C10" s="18" t="s">
        <v>34</v>
      </c>
      <c r="D10" s="54"/>
      <c r="E10" s="108"/>
      <c r="F10" s="53"/>
      <c r="G10" s="109"/>
      <c r="H10" s="20"/>
      <c r="J10" s="21"/>
    </row>
    <row r="11" spans="1:11" ht="12.75">
      <c r="A11" s="79">
        <v>2</v>
      </c>
      <c r="B11" s="68" t="s">
        <v>36</v>
      </c>
      <c r="C11" s="18">
        <f>'[1]Service Summary'!B83</f>
        <v>2228955</v>
      </c>
      <c r="D11" s="54">
        <v>2993</v>
      </c>
      <c r="E11" s="54">
        <v>3041</v>
      </c>
      <c r="F11" s="53">
        <f>SUM(E11-D11)</f>
        <v>48</v>
      </c>
      <c r="G11" s="109" t="s">
        <v>113</v>
      </c>
      <c r="H11" s="20"/>
      <c r="I11" s="21"/>
      <c r="J11" s="21"/>
      <c r="K11" s="21"/>
    </row>
    <row r="12" spans="1:10" ht="6" customHeight="1">
      <c r="A12" s="79"/>
      <c r="B12" s="68"/>
      <c r="C12" s="18" t="s">
        <v>34</v>
      </c>
      <c r="D12" s="54"/>
      <c r="E12" s="108"/>
      <c r="F12" s="53"/>
      <c r="G12" s="109"/>
      <c r="H12" s="20"/>
      <c r="J12" s="21"/>
    </row>
    <row r="13" spans="1:11" ht="12.75">
      <c r="A13" s="79">
        <v>3</v>
      </c>
      <c r="B13" s="68" t="s">
        <v>37</v>
      </c>
      <c r="C13" s="18">
        <f>'[1]Service Summary'!B123</f>
        <v>891497</v>
      </c>
      <c r="D13" s="54">
        <v>1146</v>
      </c>
      <c r="E13" s="54">
        <v>1019</v>
      </c>
      <c r="F13" s="53">
        <f>SUM(E13-D13)</f>
        <v>-127</v>
      </c>
      <c r="G13" s="109" t="s">
        <v>114</v>
      </c>
      <c r="H13" s="20"/>
      <c r="I13" s="21"/>
      <c r="J13" s="21"/>
      <c r="K13" s="21"/>
    </row>
    <row r="14" spans="1:10" ht="6" customHeight="1">
      <c r="A14" s="79"/>
      <c r="B14" s="68"/>
      <c r="C14" s="18" t="s">
        <v>34</v>
      </c>
      <c r="D14" s="54"/>
      <c r="E14" s="108"/>
      <c r="F14" s="53"/>
      <c r="G14" s="109"/>
      <c r="H14" s="20"/>
      <c r="J14" s="21"/>
    </row>
    <row r="15" spans="1:11" ht="12.75">
      <c r="A15" s="79">
        <v>4</v>
      </c>
      <c r="B15" s="68" t="s">
        <v>38</v>
      </c>
      <c r="C15" s="18">
        <f>'[1]Service Summary'!B163</f>
        <v>181873</v>
      </c>
      <c r="D15" s="54">
        <v>257</v>
      </c>
      <c r="E15" s="54">
        <v>312</v>
      </c>
      <c r="F15" s="53">
        <f>SUM(E15-D15)</f>
        <v>55</v>
      </c>
      <c r="G15" s="109" t="s">
        <v>115</v>
      </c>
      <c r="H15" s="20"/>
      <c r="I15" s="21"/>
      <c r="J15" s="21"/>
      <c r="K15" s="21"/>
    </row>
    <row r="16" spans="1:10" ht="6" customHeight="1">
      <c r="A16" s="79"/>
      <c r="B16" s="68"/>
      <c r="C16" s="18" t="s">
        <v>34</v>
      </c>
      <c r="D16" s="54"/>
      <c r="E16" s="108"/>
      <c r="F16" s="53"/>
      <c r="G16" s="109"/>
      <c r="H16" s="20"/>
      <c r="J16" s="21"/>
    </row>
    <row r="17" spans="1:11" ht="12.75">
      <c r="A17" s="79">
        <v>5</v>
      </c>
      <c r="B17" s="68" t="s">
        <v>39</v>
      </c>
      <c r="C17" s="18">
        <f>'[1]Service Summary'!B223</f>
        <v>1794940</v>
      </c>
      <c r="D17" s="54">
        <v>1398</v>
      </c>
      <c r="E17" s="54">
        <v>1433</v>
      </c>
      <c r="F17" s="53">
        <f>SUM(E17-D17)</f>
        <v>35</v>
      </c>
      <c r="G17" s="109" t="s">
        <v>116</v>
      </c>
      <c r="H17" s="20"/>
      <c r="I17" s="21"/>
      <c r="J17" s="21"/>
      <c r="K17" s="21"/>
    </row>
    <row r="18" spans="1:10" ht="6" customHeight="1">
      <c r="A18" s="79"/>
      <c r="B18" s="68"/>
      <c r="C18" s="18" t="s">
        <v>34</v>
      </c>
      <c r="D18" s="54"/>
      <c r="E18" s="108"/>
      <c r="F18" s="53"/>
      <c r="G18" s="109"/>
      <c r="H18" s="20"/>
      <c r="J18" s="21"/>
    </row>
    <row r="19" spans="1:11" ht="25.5">
      <c r="A19" s="79">
        <v>6</v>
      </c>
      <c r="B19" s="69" t="s">
        <v>310</v>
      </c>
      <c r="C19" s="18">
        <f>SUM('[1]Service Summary'!B233)</f>
        <v>1621260</v>
      </c>
      <c r="D19" s="54">
        <v>2129</v>
      </c>
      <c r="E19" s="54">
        <f>2145.389-30</f>
        <v>2115</v>
      </c>
      <c r="F19" s="53">
        <f>SUM(E19-D19)</f>
        <v>-14</v>
      </c>
      <c r="G19" s="110"/>
      <c r="H19" s="20"/>
      <c r="I19" s="21"/>
      <c r="J19" s="21"/>
      <c r="K19" s="21"/>
    </row>
    <row r="20" spans="1:10" ht="6" customHeight="1">
      <c r="A20" s="79"/>
      <c r="B20" s="68"/>
      <c r="C20" s="18" t="s">
        <v>34</v>
      </c>
      <c r="D20" s="54"/>
      <c r="E20" s="108"/>
      <c r="F20" s="53"/>
      <c r="G20" s="109"/>
      <c r="H20" s="20"/>
      <c r="J20" s="21"/>
    </row>
    <row r="21" spans="1:11" ht="12.75">
      <c r="A21" s="79">
        <v>7</v>
      </c>
      <c r="B21" s="68" t="s">
        <v>40</v>
      </c>
      <c r="C21" s="18">
        <f>SUM('[1]Service Summary'!B247)</f>
        <v>1411673</v>
      </c>
      <c r="D21" s="54">
        <v>1517</v>
      </c>
      <c r="E21" s="54">
        <v>1455</v>
      </c>
      <c r="F21" s="53">
        <f>SUM(E21-D21)</f>
        <v>-62</v>
      </c>
      <c r="G21" s="109" t="s">
        <v>117</v>
      </c>
      <c r="H21" s="20"/>
      <c r="I21" s="21"/>
      <c r="J21" s="21"/>
      <c r="K21" s="21"/>
    </row>
    <row r="22" spans="1:10" ht="6" customHeight="1">
      <c r="A22" s="79"/>
      <c r="B22" s="68"/>
      <c r="C22" s="18" t="s">
        <v>34</v>
      </c>
      <c r="D22" s="54"/>
      <c r="E22" s="108"/>
      <c r="F22" s="53"/>
      <c r="G22" s="109"/>
      <c r="H22" s="20"/>
      <c r="J22" s="21"/>
    </row>
    <row r="23" spans="1:11" ht="12.75">
      <c r="A23" s="79">
        <v>8</v>
      </c>
      <c r="B23" s="68" t="s">
        <v>41</v>
      </c>
      <c r="C23" s="18">
        <f>'[1]Service Summary'!B257</f>
        <v>401663</v>
      </c>
      <c r="D23" s="54">
        <v>-78</v>
      </c>
      <c r="E23" s="54">
        <v>-151</v>
      </c>
      <c r="F23" s="53">
        <f>SUM(E23-D23)</f>
        <v>-73</v>
      </c>
      <c r="G23" s="109" t="s">
        <v>118</v>
      </c>
      <c r="H23" s="20"/>
      <c r="I23" s="21"/>
      <c r="J23" s="21"/>
      <c r="K23" s="21"/>
    </row>
    <row r="24" spans="1:10" ht="6" customHeight="1">
      <c r="A24" s="79"/>
      <c r="B24" s="68"/>
      <c r="C24" s="18" t="s">
        <v>34</v>
      </c>
      <c r="D24" s="54"/>
      <c r="E24" s="108"/>
      <c r="F24" s="53"/>
      <c r="G24" s="109"/>
      <c r="H24" s="20"/>
      <c r="J24" s="21"/>
    </row>
    <row r="25" spans="1:10" ht="12.75">
      <c r="A25" s="79">
        <v>9</v>
      </c>
      <c r="B25" s="70" t="s">
        <v>42</v>
      </c>
      <c r="C25" s="23">
        <f>SUM(C9:C24)</f>
        <v>11386130</v>
      </c>
      <c r="D25" s="57">
        <f>SUM(D9:D24)</f>
        <v>12207</v>
      </c>
      <c r="E25" s="65">
        <f>SUM(E9:E24)</f>
        <v>12043</v>
      </c>
      <c r="F25" s="56">
        <f>SUM(F9:F24)</f>
        <v>-164</v>
      </c>
      <c r="G25" s="109"/>
      <c r="H25" s="20"/>
      <c r="J25" s="21"/>
    </row>
    <row r="26" spans="1:10" ht="6" customHeight="1">
      <c r="A26" s="79"/>
      <c r="B26" s="68"/>
      <c r="C26" s="18" t="s">
        <v>34</v>
      </c>
      <c r="D26" s="54"/>
      <c r="E26" s="108"/>
      <c r="F26" s="53"/>
      <c r="G26" s="109"/>
      <c r="H26" s="20"/>
      <c r="J26" s="21"/>
    </row>
    <row r="27" spans="1:8" ht="12.75">
      <c r="A27" s="79">
        <v>10</v>
      </c>
      <c r="B27" s="71" t="s">
        <v>43</v>
      </c>
      <c r="C27" s="24">
        <f>-SUM('[1]Services'!B999+'[1]Services'!B1001)</f>
        <v>-308271</v>
      </c>
      <c r="D27" s="54">
        <v>64</v>
      </c>
      <c r="E27" s="54">
        <v>106</v>
      </c>
      <c r="F27" s="53">
        <f>SUM(E27-D27)</f>
        <v>42</v>
      </c>
      <c r="G27" s="109" t="s">
        <v>119</v>
      </c>
      <c r="H27" s="20"/>
    </row>
    <row r="28" spans="1:10" ht="6" customHeight="1">
      <c r="A28" s="79"/>
      <c r="B28" s="68"/>
      <c r="C28" s="18" t="s">
        <v>34</v>
      </c>
      <c r="D28" s="54"/>
      <c r="E28" s="108"/>
      <c r="F28" s="53"/>
      <c r="G28" s="109"/>
      <c r="H28" s="20"/>
      <c r="J28" s="21"/>
    </row>
    <row r="29" spans="1:10" ht="25.5">
      <c r="A29" s="79">
        <v>11</v>
      </c>
      <c r="B29" s="72" t="s">
        <v>121</v>
      </c>
      <c r="C29" s="24">
        <f>SUM(-'[1]Services'!B985+'[1]Services'!B996-'[1]Services'!B1000)</f>
        <v>-1395289</v>
      </c>
      <c r="D29" s="54">
        <v>-2581</v>
      </c>
      <c r="E29" s="54">
        <v>-2471</v>
      </c>
      <c r="F29" s="53">
        <f>SUM(E29-D29)</f>
        <v>110</v>
      </c>
      <c r="G29" s="110" t="s">
        <v>120</v>
      </c>
      <c r="I29" s="21"/>
      <c r="J29" s="21"/>
    </row>
    <row r="30" spans="1:10" ht="6" customHeight="1" thickBot="1">
      <c r="A30" s="79"/>
      <c r="B30" s="68"/>
      <c r="C30" s="18" t="s">
        <v>34</v>
      </c>
      <c r="D30" s="54"/>
      <c r="E30" s="108"/>
      <c r="F30" s="53"/>
      <c r="G30" s="109"/>
      <c r="H30" s="20"/>
      <c r="J30" s="21"/>
    </row>
    <row r="31" spans="1:11" ht="12.75">
      <c r="A31" s="272">
        <v>12</v>
      </c>
      <c r="B31" s="273" t="s">
        <v>122</v>
      </c>
      <c r="C31" s="274">
        <f>SUM(C25:C29)</f>
        <v>9682570</v>
      </c>
      <c r="D31" s="276">
        <f>SUM(D25:D29)</f>
        <v>9690</v>
      </c>
      <c r="E31" s="268">
        <f>SUM(E25:E29)</f>
        <v>9678</v>
      </c>
      <c r="F31" s="268">
        <f>SUM(F25:F29)</f>
        <v>-12</v>
      </c>
      <c r="G31" s="270"/>
      <c r="I31" s="21"/>
      <c r="J31" s="21"/>
      <c r="K31" s="21"/>
    </row>
    <row r="32" spans="1:7" ht="15.75" customHeight="1" thickBot="1">
      <c r="A32" s="272"/>
      <c r="B32" s="273"/>
      <c r="C32" s="275"/>
      <c r="D32" s="277"/>
      <c r="E32" s="269"/>
      <c r="F32" s="269"/>
      <c r="G32" s="270"/>
    </row>
    <row r="33" spans="1:7" ht="5.25" customHeight="1" thickBot="1">
      <c r="A33" s="79"/>
      <c r="B33" s="73"/>
      <c r="C33" s="25"/>
      <c r="D33" s="59"/>
      <c r="E33" s="55"/>
      <c r="F33" s="55"/>
      <c r="G33" s="110"/>
    </row>
    <row r="34" spans="1:7" ht="13.5" thickBot="1">
      <c r="A34" s="79">
        <v>13</v>
      </c>
      <c r="B34" s="74" t="s">
        <v>44</v>
      </c>
      <c r="C34" s="25"/>
      <c r="D34" s="54">
        <v>2261</v>
      </c>
      <c r="E34" s="54">
        <v>2261</v>
      </c>
      <c r="F34" s="53">
        <f>SUM(E34-D34)</f>
        <v>0</v>
      </c>
      <c r="G34" s="110"/>
    </row>
    <row r="35" spans="1:7" ht="13.5" thickBot="1">
      <c r="A35" s="79">
        <v>14</v>
      </c>
      <c r="B35" s="74" t="s">
        <v>45</v>
      </c>
      <c r="C35" s="25"/>
      <c r="D35" s="54">
        <v>3043</v>
      </c>
      <c r="E35" s="54">
        <v>3043</v>
      </c>
      <c r="F35" s="53">
        <f>SUM(E35-D35)</f>
        <v>0</v>
      </c>
      <c r="G35" s="110"/>
    </row>
    <row r="36" spans="1:7" ht="13.5" thickBot="1">
      <c r="A36" s="79">
        <v>15</v>
      </c>
      <c r="B36" s="74" t="s">
        <v>46</v>
      </c>
      <c r="C36" s="25"/>
      <c r="D36" s="54">
        <v>4343</v>
      </c>
      <c r="E36" s="54">
        <v>4343</v>
      </c>
      <c r="F36" s="53">
        <f>SUM(E36-D36)</f>
        <v>0</v>
      </c>
      <c r="G36" s="110"/>
    </row>
    <row r="37" spans="1:10" ht="13.5" thickBot="1">
      <c r="A37" s="79">
        <v>16</v>
      </c>
      <c r="B37" s="74" t="s">
        <v>47</v>
      </c>
      <c r="C37" s="25"/>
      <c r="D37" s="54">
        <v>100</v>
      </c>
      <c r="E37" s="54">
        <v>100</v>
      </c>
      <c r="F37" s="53">
        <f>SUM(E37-D37)</f>
        <v>0</v>
      </c>
      <c r="G37" s="110"/>
      <c r="J37" s="21"/>
    </row>
    <row r="38" spans="1:8" ht="6" customHeight="1" thickBot="1">
      <c r="A38" s="79"/>
      <c r="B38" s="68"/>
      <c r="C38" s="18" t="s">
        <v>34</v>
      </c>
      <c r="D38" s="54"/>
      <c r="E38" s="108"/>
      <c r="F38" s="53"/>
      <c r="G38" s="109"/>
      <c r="H38" s="20"/>
    </row>
    <row r="39" spans="1:7" ht="13.5" thickBot="1">
      <c r="A39" s="79">
        <v>17</v>
      </c>
      <c r="B39" s="73" t="s">
        <v>48</v>
      </c>
      <c r="C39" s="25"/>
      <c r="D39" s="63">
        <f>SUM(D31-D34-D35-D36-D37)</f>
        <v>-57</v>
      </c>
      <c r="E39" s="60">
        <f>SUM(E31-E34-E35-E36-E37)</f>
        <v>-69</v>
      </c>
      <c r="F39" s="60">
        <f>SUM(F31-F34-F35-F36-F37)</f>
        <v>-12</v>
      </c>
      <c r="G39" s="110"/>
    </row>
    <row r="40" spans="1:7" ht="5.25" customHeight="1" thickBot="1">
      <c r="A40" s="79"/>
      <c r="B40" s="73"/>
      <c r="C40" s="25"/>
      <c r="D40" s="59"/>
      <c r="E40" s="55"/>
      <c r="F40" s="55"/>
      <c r="G40" s="110"/>
    </row>
    <row r="41" spans="1:7" ht="21.75" customHeight="1" thickBot="1">
      <c r="A41" s="80">
        <v>18</v>
      </c>
      <c r="B41" s="73" t="s">
        <v>49</v>
      </c>
      <c r="C41" s="25"/>
      <c r="D41" s="59">
        <v>931</v>
      </c>
      <c r="E41" s="58">
        <v>931</v>
      </c>
      <c r="F41" s="55"/>
      <c r="G41" s="110"/>
    </row>
    <row r="42" spans="1:7" ht="21.75" customHeight="1" thickBot="1">
      <c r="A42" s="80">
        <v>19</v>
      </c>
      <c r="B42" s="73" t="s">
        <v>50</v>
      </c>
      <c r="C42" s="25"/>
      <c r="D42" s="59">
        <f>SUM(D41-D39)</f>
        <v>988</v>
      </c>
      <c r="E42" s="58">
        <f>SUM(E41-E39)</f>
        <v>1000</v>
      </c>
      <c r="F42" s="55"/>
      <c r="G42" s="110"/>
    </row>
    <row r="43" spans="1:7" ht="4.5" customHeight="1" thickBot="1">
      <c r="A43" s="81"/>
      <c r="B43" s="75"/>
      <c r="C43" s="2"/>
      <c r="D43" s="3"/>
      <c r="E43" s="2"/>
      <c r="F43" s="2"/>
      <c r="G43" s="64"/>
    </row>
    <row r="44" spans="3:8" ht="12.75">
      <c r="C44" s="5"/>
      <c r="D44" s="5"/>
      <c r="E44" s="5"/>
      <c r="F44" s="5"/>
      <c r="G44" s="5"/>
      <c r="H44" s="5"/>
    </row>
    <row r="45" spans="1:8" ht="12.75">
      <c r="A45" s="26" t="s">
        <v>123</v>
      </c>
      <c r="B45" s="26"/>
      <c r="C45" s="5"/>
      <c r="D45" s="61"/>
      <c r="E45" s="5"/>
      <c r="F45" s="5"/>
      <c r="G45" s="5"/>
      <c r="H45" s="5"/>
    </row>
    <row r="46" spans="1:8" ht="7.5" customHeight="1">
      <c r="A46" s="4"/>
      <c r="C46" s="5"/>
      <c r="D46" s="5"/>
      <c r="E46" s="5"/>
      <c r="F46" s="5"/>
      <c r="G46" s="5"/>
      <c r="H46" s="5"/>
    </row>
    <row r="47" spans="1:8" ht="12.75">
      <c r="A47" s="1" t="s">
        <v>160</v>
      </c>
      <c r="C47" s="5"/>
      <c r="D47" s="5"/>
      <c r="E47" s="5"/>
      <c r="F47" s="5"/>
      <c r="G47" s="5"/>
      <c r="H47" s="5"/>
    </row>
    <row r="48" spans="1:8" ht="12.75">
      <c r="A48" s="1" t="s">
        <v>260</v>
      </c>
      <c r="C48" s="5"/>
      <c r="D48" s="5"/>
      <c r="E48" s="5"/>
      <c r="F48" s="5"/>
      <c r="G48" s="5"/>
      <c r="H48" s="5"/>
    </row>
    <row r="49" spans="1:8" ht="12.75">
      <c r="A49" s="1" t="s">
        <v>293</v>
      </c>
      <c r="C49" s="5"/>
      <c r="D49" s="5"/>
      <c r="E49" s="5"/>
      <c r="F49" s="5"/>
      <c r="G49" s="5"/>
      <c r="H49" s="5"/>
    </row>
    <row r="50" spans="3:8" ht="12.75">
      <c r="C50" s="5"/>
      <c r="D50" s="5"/>
      <c r="E50" s="5"/>
      <c r="F50" s="5"/>
      <c r="G50" s="5"/>
      <c r="H50" s="5"/>
    </row>
    <row r="51" spans="1:8" ht="12.75">
      <c r="A51" s="1" t="s">
        <v>261</v>
      </c>
      <c r="C51" s="5"/>
      <c r="D51" s="5"/>
      <c r="E51" s="5"/>
      <c r="F51" s="5"/>
      <c r="G51" s="5"/>
      <c r="H51" s="5"/>
    </row>
    <row r="52" spans="1:8" ht="12.75">
      <c r="A52" s="1" t="s">
        <v>262</v>
      </c>
      <c r="C52" s="5"/>
      <c r="D52" s="5"/>
      <c r="E52" s="5"/>
      <c r="F52" s="5"/>
      <c r="G52" s="5"/>
      <c r="H52" s="5"/>
    </row>
    <row r="53" spans="1:8" ht="12.75">
      <c r="A53" s="1" t="s">
        <v>263</v>
      </c>
      <c r="C53" s="5"/>
      <c r="D53" s="5"/>
      <c r="E53" s="5"/>
      <c r="F53" s="5"/>
      <c r="G53" s="5"/>
      <c r="H53" s="5"/>
    </row>
    <row r="54" spans="1:8" ht="12.75">
      <c r="A54" s="1" t="s">
        <v>264</v>
      </c>
      <c r="C54" s="5"/>
      <c r="D54" s="5"/>
      <c r="E54" s="5"/>
      <c r="F54" s="5"/>
      <c r="G54" s="5"/>
      <c r="H54" s="5"/>
    </row>
    <row r="55" spans="1:8" ht="12.75">
      <c r="A55" s="1" t="s">
        <v>265</v>
      </c>
      <c r="C55" s="5"/>
      <c r="D55" s="5"/>
      <c r="E55" s="5"/>
      <c r="F55" s="5"/>
      <c r="G55" s="5"/>
      <c r="H55" s="5"/>
    </row>
    <row r="56" spans="3:8" ht="12.75">
      <c r="C56" s="5"/>
      <c r="D56" s="5"/>
      <c r="E56" s="5"/>
      <c r="F56" s="5"/>
      <c r="G56" s="5"/>
      <c r="H56" s="5"/>
    </row>
    <row r="57" spans="1:8" ht="12.75">
      <c r="A57" s="261" t="s">
        <v>266</v>
      </c>
      <c r="C57" s="5"/>
      <c r="D57" s="5"/>
      <c r="E57" s="5"/>
      <c r="F57" s="5"/>
      <c r="G57" s="5"/>
      <c r="H57" s="5"/>
    </row>
    <row r="58" spans="1:8" ht="12.75">
      <c r="A58" s="261" t="s">
        <v>267</v>
      </c>
      <c r="C58" s="5"/>
      <c r="D58" s="5"/>
      <c r="E58" s="5"/>
      <c r="F58" s="5"/>
      <c r="G58" s="5"/>
      <c r="H58" s="5"/>
    </row>
    <row r="59" spans="1:8" ht="12.75">
      <c r="A59" s="261" t="s">
        <v>268</v>
      </c>
      <c r="C59" s="5"/>
      <c r="D59" s="5"/>
      <c r="E59" s="5"/>
      <c r="F59" s="5"/>
      <c r="G59" s="5"/>
      <c r="H59" s="5"/>
    </row>
    <row r="60" spans="1:8" ht="12.75">
      <c r="A60" s="261" t="s">
        <v>291</v>
      </c>
      <c r="C60" s="5"/>
      <c r="D60" s="5"/>
      <c r="E60" s="5"/>
      <c r="F60" s="5"/>
      <c r="G60" s="5"/>
      <c r="H60" s="5"/>
    </row>
    <row r="61" spans="1:8" ht="12.75">
      <c r="A61" s="261" t="s">
        <v>292</v>
      </c>
      <c r="C61" s="5"/>
      <c r="D61" s="5"/>
      <c r="E61" s="5"/>
      <c r="F61" s="5"/>
      <c r="G61" s="5"/>
      <c r="H61" s="5"/>
    </row>
    <row r="62" spans="3:8" ht="12.75">
      <c r="C62" s="5"/>
      <c r="D62" s="5"/>
      <c r="E62" s="5"/>
      <c r="F62" s="5"/>
      <c r="G62" s="5"/>
      <c r="H62" s="5"/>
    </row>
    <row r="63" spans="1:8" ht="12.75">
      <c r="A63" s="1" t="s">
        <v>352</v>
      </c>
      <c r="C63" s="5"/>
      <c r="D63" s="5"/>
      <c r="E63" s="5"/>
      <c r="F63" s="5"/>
      <c r="G63" s="5"/>
      <c r="H63" s="5"/>
    </row>
    <row r="64" spans="2:8" ht="7.5" customHeight="1">
      <c r="B64" s="1"/>
      <c r="C64" s="5"/>
      <c r="D64" s="5"/>
      <c r="E64" s="5"/>
      <c r="F64" s="5"/>
      <c r="G64" s="5"/>
      <c r="H64" s="5"/>
    </row>
    <row r="65" spans="1:9" ht="12.75">
      <c r="A65" s="27" t="s">
        <v>161</v>
      </c>
      <c r="C65" s="5"/>
      <c r="D65" s="5"/>
      <c r="E65" s="5"/>
      <c r="F65" s="28"/>
      <c r="G65" s="28"/>
      <c r="H65" s="28"/>
      <c r="I65" s="21"/>
    </row>
    <row r="66" spans="1:9" ht="5.25" customHeight="1">
      <c r="A66" s="29"/>
      <c r="C66" s="5"/>
      <c r="D66" s="5"/>
      <c r="E66" s="5"/>
      <c r="F66" s="30"/>
      <c r="G66" s="30"/>
      <c r="H66" s="30"/>
      <c r="I66" s="21"/>
    </row>
    <row r="67" spans="1:9" ht="13.5" customHeight="1">
      <c r="A67" s="31"/>
      <c r="B67" s="1" t="s">
        <v>269</v>
      </c>
      <c r="C67" s="5"/>
      <c r="D67" s="5"/>
      <c r="E67" s="5"/>
      <c r="F67" s="30"/>
      <c r="G67" s="30"/>
      <c r="H67" s="30"/>
      <c r="I67" s="21"/>
    </row>
    <row r="68" spans="1:9" ht="13.5" customHeight="1">
      <c r="A68" s="31"/>
      <c r="B68" s="1" t="s">
        <v>271</v>
      </c>
      <c r="C68" s="5"/>
      <c r="D68" s="5"/>
      <c r="E68" s="5"/>
      <c r="F68" s="30"/>
      <c r="G68" s="30"/>
      <c r="H68" s="30"/>
      <c r="I68" s="21"/>
    </row>
    <row r="69" spans="1:9" ht="13.5" customHeight="1">
      <c r="A69" s="31"/>
      <c r="B69" s="1" t="s">
        <v>270</v>
      </c>
      <c r="C69" s="5"/>
      <c r="D69" s="5"/>
      <c r="E69" s="5"/>
      <c r="F69" s="30"/>
      <c r="G69" s="30"/>
      <c r="H69" s="30"/>
      <c r="I69" s="21"/>
    </row>
    <row r="70" spans="3:9" ht="8.25" customHeight="1">
      <c r="C70" s="5"/>
      <c r="D70" s="5"/>
      <c r="E70" s="5"/>
      <c r="F70" s="30"/>
      <c r="G70" s="30"/>
      <c r="H70" s="30"/>
      <c r="I70" s="21"/>
    </row>
    <row r="71" spans="1:6" ht="12.75">
      <c r="A71" s="27" t="s">
        <v>124</v>
      </c>
      <c r="C71" s="5"/>
      <c r="D71" s="5"/>
      <c r="E71" s="5"/>
      <c r="F71" s="28"/>
    </row>
    <row r="72" spans="1:8" ht="5.25" customHeight="1">
      <c r="A72" s="4"/>
      <c r="C72" s="5"/>
      <c r="D72" s="5"/>
      <c r="E72" s="5"/>
      <c r="F72" s="5"/>
      <c r="G72" s="5"/>
      <c r="H72" s="5"/>
    </row>
    <row r="73" spans="1:8" ht="12.75">
      <c r="A73" s="32"/>
      <c r="B73" s="1" t="s">
        <v>273</v>
      </c>
      <c r="C73" s="5"/>
      <c r="D73" s="5"/>
      <c r="E73" s="5"/>
      <c r="F73" s="28"/>
      <c r="G73" s="5"/>
      <c r="H73" s="5"/>
    </row>
    <row r="74" spans="1:8" ht="12.75">
      <c r="A74" s="32"/>
      <c r="B74" s="1" t="s">
        <v>272</v>
      </c>
      <c r="C74" s="5"/>
      <c r="D74" s="5"/>
      <c r="E74" s="5"/>
      <c r="F74" s="30"/>
      <c r="G74" s="5"/>
      <c r="H74" s="5"/>
    </row>
    <row r="75" spans="1:8" ht="12.75">
      <c r="A75" s="32"/>
      <c r="B75" s="1" t="s">
        <v>274</v>
      </c>
      <c r="C75" s="5"/>
      <c r="D75" s="5"/>
      <c r="E75" s="5"/>
      <c r="F75" s="30"/>
      <c r="G75" s="5"/>
      <c r="H75" s="5"/>
    </row>
    <row r="76" spans="3:8" ht="6.75" customHeight="1">
      <c r="C76" s="5"/>
      <c r="D76" s="5"/>
      <c r="E76" s="5"/>
      <c r="F76" s="30"/>
      <c r="G76" s="5"/>
      <c r="H76" s="5"/>
    </row>
    <row r="77" spans="1:8" ht="12.75">
      <c r="A77" s="27" t="s">
        <v>125</v>
      </c>
      <c r="C77" s="5"/>
      <c r="D77" s="5"/>
      <c r="E77" s="5"/>
      <c r="F77" s="30"/>
      <c r="G77" s="5"/>
      <c r="H77" s="5"/>
    </row>
    <row r="78" spans="3:6" ht="5.25" customHeight="1">
      <c r="C78" s="5"/>
      <c r="D78" s="1"/>
      <c r="E78" s="5"/>
      <c r="F78" s="30"/>
    </row>
    <row r="79" spans="1:5" ht="12.75">
      <c r="A79" s="32"/>
      <c r="B79" s="1" t="s">
        <v>275</v>
      </c>
      <c r="C79" s="5"/>
      <c r="D79" s="1"/>
      <c r="E79" s="5"/>
    </row>
    <row r="80" spans="1:5" ht="12.75">
      <c r="A80" s="32"/>
      <c r="B80" s="1" t="s">
        <v>276</v>
      </c>
      <c r="C80" s="5"/>
      <c r="D80" s="1"/>
      <c r="E80" s="5"/>
    </row>
    <row r="81" spans="3:6" ht="7.5" customHeight="1">
      <c r="C81" s="5"/>
      <c r="D81" s="1"/>
      <c r="E81" s="5"/>
      <c r="F81" s="30"/>
    </row>
    <row r="82" spans="1:6" ht="12.75">
      <c r="A82" s="27" t="s">
        <v>126</v>
      </c>
      <c r="C82" s="5"/>
      <c r="D82" s="1"/>
      <c r="E82" s="5"/>
      <c r="F82" s="30"/>
    </row>
    <row r="83" spans="3:5" ht="5.25" customHeight="1">
      <c r="C83" s="5"/>
      <c r="D83" s="1"/>
      <c r="E83" s="5"/>
    </row>
    <row r="84" spans="1:5" ht="12.75">
      <c r="A84" s="32"/>
      <c r="B84" s="1" t="s">
        <v>277</v>
      </c>
      <c r="C84" s="5"/>
      <c r="D84" s="1"/>
      <c r="E84" s="5"/>
    </row>
    <row r="85" spans="2:5" ht="12.75">
      <c r="B85" s="1" t="s">
        <v>278</v>
      </c>
      <c r="C85" s="5"/>
      <c r="D85" s="1"/>
      <c r="E85" s="5"/>
    </row>
    <row r="86" spans="2:5" ht="7.5" customHeight="1">
      <c r="B86" s="1"/>
      <c r="C86" s="5"/>
      <c r="D86" s="1"/>
      <c r="E86" s="5"/>
    </row>
    <row r="87" ht="12.75">
      <c r="A87" s="27" t="s">
        <v>162</v>
      </c>
    </row>
    <row r="88" ht="6.75" customHeight="1">
      <c r="A88" s="33"/>
    </row>
    <row r="89" spans="1:2" ht="12.75">
      <c r="A89" s="32"/>
      <c r="B89" s="1" t="s">
        <v>279</v>
      </c>
    </row>
    <row r="90" spans="1:2" ht="12.75">
      <c r="A90" s="32"/>
      <c r="B90" s="1" t="s">
        <v>280</v>
      </c>
    </row>
    <row r="91" ht="6.75" customHeight="1">
      <c r="A91" s="33"/>
    </row>
    <row r="92" ht="12.75">
      <c r="A92" s="27" t="s">
        <v>163</v>
      </c>
    </row>
    <row r="93" ht="6.75" customHeight="1">
      <c r="A93" s="33"/>
    </row>
    <row r="94" spans="1:2" ht="12.75">
      <c r="A94" s="32"/>
      <c r="B94" s="1" t="s">
        <v>281</v>
      </c>
    </row>
    <row r="95" spans="1:2" ht="12.75">
      <c r="A95" s="32"/>
      <c r="B95" s="1" t="s">
        <v>282</v>
      </c>
    </row>
    <row r="96" spans="1:2" ht="12.75">
      <c r="A96" s="34"/>
      <c r="B96" s="1" t="s">
        <v>283</v>
      </c>
    </row>
    <row r="97" ht="6" customHeight="1">
      <c r="A97" s="4"/>
    </row>
    <row r="98" ht="12.75">
      <c r="A98" s="27" t="s">
        <v>164</v>
      </c>
    </row>
    <row r="99" ht="6" customHeight="1">
      <c r="A99" s="4"/>
    </row>
    <row r="100" spans="1:2" ht="12.75">
      <c r="A100" s="32"/>
      <c r="B100" s="1" t="s">
        <v>284</v>
      </c>
    </row>
    <row r="101" spans="1:2" ht="12.75">
      <c r="A101" s="32"/>
      <c r="B101" s="1" t="s">
        <v>285</v>
      </c>
    </row>
    <row r="102" spans="1:2" ht="12.75">
      <c r="A102" s="32"/>
      <c r="B102" s="1" t="s">
        <v>286</v>
      </c>
    </row>
    <row r="103" spans="1:2" ht="12.75">
      <c r="A103" s="32"/>
      <c r="B103" s="1" t="s">
        <v>287</v>
      </c>
    </row>
    <row r="104" ht="7.5" customHeight="1">
      <c r="A104" s="33"/>
    </row>
    <row r="105" ht="12.75">
      <c r="A105" s="27" t="s">
        <v>165</v>
      </c>
    </row>
    <row r="106" ht="6" customHeight="1">
      <c r="A106" s="4"/>
    </row>
    <row r="107" ht="12.75">
      <c r="B107" s="147" t="s">
        <v>288</v>
      </c>
    </row>
    <row r="108" ht="12.75">
      <c r="B108" s="1" t="s">
        <v>289</v>
      </c>
    </row>
    <row r="109" ht="12.75">
      <c r="B109" s="1" t="s">
        <v>290</v>
      </c>
    </row>
  </sheetData>
  <mergeCells count="8">
    <mergeCell ref="E31:E32"/>
    <mergeCell ref="F31:F32"/>
    <mergeCell ref="G31:G32"/>
    <mergeCell ref="A1:G1"/>
    <mergeCell ref="A31:A32"/>
    <mergeCell ref="B31:B32"/>
    <mergeCell ref="C31:C32"/>
    <mergeCell ref="D31:D32"/>
  </mergeCells>
  <printOptions horizontalCentered="1"/>
  <pageMargins left="0.4724409448818898" right="0.4724409448818898" top="0.7874015748031497" bottom="0.7874015748031497" header="0.5118110236220472" footer="0.5118110236220472"/>
  <pageSetup horizontalDpi="600" verticalDpi="600" orientation="portrait" paperSize="9" r:id="rId1"/>
  <headerFooter alignWithMargins="0">
    <oddHeader>&amp;R&amp;"MS Sans Serif,Bold"APPENDIX A</oddHeader>
  </headerFooter>
</worksheet>
</file>

<file path=xl/worksheets/sheet2.xml><?xml version="1.0" encoding="utf-8"?>
<worksheet xmlns="http://schemas.openxmlformats.org/spreadsheetml/2006/main" xmlns:r="http://schemas.openxmlformats.org/officeDocument/2006/relationships">
  <dimension ref="A1:F88"/>
  <sheetViews>
    <sheetView workbookViewId="0" topLeftCell="A67">
      <selection activeCell="I69" sqref="I69"/>
    </sheetView>
  </sheetViews>
  <sheetFormatPr defaultColWidth="9.140625" defaultRowHeight="12.75"/>
  <cols>
    <col min="1" max="1" width="5.57421875" style="29" customWidth="1"/>
    <col min="2" max="2" width="43.57421875" style="29" customWidth="1"/>
    <col min="3" max="3" width="12.28125" style="29" customWidth="1"/>
    <col min="4" max="4" width="12.8515625" style="29" customWidth="1"/>
    <col min="5" max="5" width="12.57421875" style="29" customWidth="1"/>
    <col min="6" max="6" width="6.421875" style="29" bestFit="1" customWidth="1"/>
    <col min="7" max="16384" width="9.140625" style="29" customWidth="1"/>
  </cols>
  <sheetData>
    <row r="1" spans="1:6" ht="15.75">
      <c r="A1" s="278" t="s">
        <v>166</v>
      </c>
      <c r="B1" s="278"/>
      <c r="C1" s="278"/>
      <c r="D1" s="278"/>
      <c r="E1" s="278"/>
      <c r="F1" s="278"/>
    </row>
    <row r="2" ht="13.5" thickBot="1"/>
    <row r="3" spans="1:6" ht="12.75">
      <c r="A3" s="90"/>
      <c r="B3" s="82"/>
      <c r="C3" s="35" t="s">
        <v>25</v>
      </c>
      <c r="D3" s="36" t="s">
        <v>26</v>
      </c>
      <c r="E3" s="95" t="s">
        <v>27</v>
      </c>
      <c r="F3" s="102"/>
    </row>
    <row r="4" spans="1:6" ht="13.5" thickBot="1">
      <c r="A4" s="91" t="s">
        <v>112</v>
      </c>
      <c r="B4" s="83"/>
      <c r="C4" s="37" t="s">
        <v>28</v>
      </c>
      <c r="D4" s="38" t="s">
        <v>29</v>
      </c>
      <c r="E4" s="96" t="s">
        <v>30</v>
      </c>
      <c r="F4" s="120" t="s">
        <v>31</v>
      </c>
    </row>
    <row r="5" spans="1:6" ht="12.75">
      <c r="A5" s="92"/>
      <c r="B5" s="84"/>
      <c r="C5" s="39" t="s">
        <v>111</v>
      </c>
      <c r="D5" s="40" t="s">
        <v>111</v>
      </c>
      <c r="E5" s="97" t="s">
        <v>111</v>
      </c>
      <c r="F5" s="103"/>
    </row>
    <row r="6" spans="1:6" ht="12.75">
      <c r="A6" s="93"/>
      <c r="B6" s="85" t="s">
        <v>59</v>
      </c>
      <c r="C6" s="41"/>
      <c r="D6" s="42"/>
      <c r="E6" s="84"/>
      <c r="F6" s="103"/>
    </row>
    <row r="7" spans="1:6" ht="12.75">
      <c r="A7" s="93"/>
      <c r="B7" s="84"/>
      <c r="C7" s="41"/>
      <c r="D7" s="42"/>
      <c r="E7" s="84"/>
      <c r="F7" s="103"/>
    </row>
    <row r="8" spans="1:6" ht="12.75">
      <c r="A8" s="93">
        <v>1</v>
      </c>
      <c r="B8" s="86" t="s">
        <v>63</v>
      </c>
      <c r="C8" s="43">
        <v>-9450</v>
      </c>
      <c r="D8" s="44">
        <v>-9447</v>
      </c>
      <c r="E8" s="98">
        <f>D8-C8</f>
        <v>3</v>
      </c>
      <c r="F8" s="103"/>
    </row>
    <row r="9" spans="1:6" ht="12.75">
      <c r="A9" s="93">
        <v>2</v>
      </c>
      <c r="B9" s="86" t="s">
        <v>64</v>
      </c>
      <c r="C9" s="43">
        <v>-12</v>
      </c>
      <c r="D9" s="44">
        <v>-12</v>
      </c>
      <c r="E9" s="98">
        <f>D9-C9</f>
        <v>0</v>
      </c>
      <c r="F9" s="103"/>
    </row>
    <row r="10" spans="1:6" ht="12.75">
      <c r="A10" s="93">
        <v>3</v>
      </c>
      <c r="B10" s="86" t="s">
        <v>65</v>
      </c>
      <c r="C10" s="43">
        <v>-189</v>
      </c>
      <c r="D10" s="44">
        <v>-190</v>
      </c>
      <c r="E10" s="98">
        <f>D10-C10</f>
        <v>-1</v>
      </c>
      <c r="F10" s="103"/>
    </row>
    <row r="11" spans="1:6" ht="12.75">
      <c r="A11" s="93">
        <v>4</v>
      </c>
      <c r="B11" s="86" t="s">
        <v>51</v>
      </c>
      <c r="C11" s="43">
        <v>-239</v>
      </c>
      <c r="D11" s="44">
        <v>-238</v>
      </c>
      <c r="E11" s="98">
        <f>D11-C11</f>
        <v>1</v>
      </c>
      <c r="F11" s="122"/>
    </row>
    <row r="12" spans="1:6" ht="12.75">
      <c r="A12" s="93"/>
      <c r="B12" s="84"/>
      <c r="C12" s="43"/>
      <c r="D12" s="44"/>
      <c r="E12" s="98"/>
      <c r="F12" s="122"/>
    </row>
    <row r="13" spans="1:6" ht="12.75">
      <c r="A13" s="93">
        <v>5</v>
      </c>
      <c r="B13" s="85" t="s">
        <v>60</v>
      </c>
      <c r="C13" s="45">
        <f>SUM(C7:C12)</f>
        <v>-9890</v>
      </c>
      <c r="D13" s="46">
        <f>SUM(D7:D12)</f>
        <v>-9887</v>
      </c>
      <c r="E13" s="99">
        <f>D13-C13</f>
        <v>3</v>
      </c>
      <c r="F13" s="122"/>
    </row>
    <row r="14" spans="1:6" ht="12.75">
      <c r="A14" s="93"/>
      <c r="B14" s="84"/>
      <c r="C14" s="43"/>
      <c r="D14" s="44"/>
      <c r="E14" s="98"/>
      <c r="F14" s="122"/>
    </row>
    <row r="15" spans="1:6" ht="12.75">
      <c r="A15" s="93"/>
      <c r="B15" s="85" t="s">
        <v>61</v>
      </c>
      <c r="C15" s="43"/>
      <c r="D15" s="44"/>
      <c r="E15" s="98"/>
      <c r="F15" s="122"/>
    </row>
    <row r="16" spans="1:6" ht="12.75">
      <c r="A16" s="93"/>
      <c r="B16" s="84"/>
      <c r="C16" s="43"/>
      <c r="D16" s="44"/>
      <c r="E16" s="98"/>
      <c r="F16" s="122"/>
    </row>
    <row r="17" spans="1:6" ht="12.75">
      <c r="A17" s="93">
        <v>6</v>
      </c>
      <c r="B17" s="86" t="s">
        <v>52</v>
      </c>
      <c r="C17" s="43">
        <v>3064</v>
      </c>
      <c r="D17" s="44">
        <v>3172</v>
      </c>
      <c r="E17" s="98">
        <f>SUM(D17-C17)</f>
        <v>108</v>
      </c>
      <c r="F17" s="121" t="s">
        <v>113</v>
      </c>
    </row>
    <row r="18" spans="1:6" ht="12.75">
      <c r="A18" s="93">
        <v>7</v>
      </c>
      <c r="B18" s="86" t="s">
        <v>66</v>
      </c>
      <c r="C18" s="43">
        <v>1866</v>
      </c>
      <c r="D18" s="44">
        <v>1961</v>
      </c>
      <c r="E18" s="98">
        <f aca="true" t="shared" si="0" ref="E18:E25">SUM(D18-C18)</f>
        <v>95</v>
      </c>
      <c r="F18" s="121" t="s">
        <v>114</v>
      </c>
    </row>
    <row r="19" spans="1:6" ht="12.75">
      <c r="A19" s="93">
        <v>8</v>
      </c>
      <c r="B19" s="86" t="s">
        <v>53</v>
      </c>
      <c r="C19" s="43">
        <v>630</v>
      </c>
      <c r="D19" s="44">
        <v>650</v>
      </c>
      <c r="E19" s="98">
        <f t="shared" si="0"/>
        <v>20</v>
      </c>
      <c r="F19" s="121" t="s">
        <v>114</v>
      </c>
    </row>
    <row r="20" spans="1:6" ht="12.75">
      <c r="A20" s="93">
        <v>9</v>
      </c>
      <c r="B20" s="86" t="s">
        <v>67</v>
      </c>
      <c r="C20" s="43">
        <v>16</v>
      </c>
      <c r="D20" s="44">
        <v>17</v>
      </c>
      <c r="E20" s="98">
        <f t="shared" si="0"/>
        <v>1</v>
      </c>
      <c r="F20" s="122"/>
    </row>
    <row r="21" spans="1:6" ht="12.75">
      <c r="A21" s="93">
        <v>10</v>
      </c>
      <c r="B21" s="86" t="s">
        <v>171</v>
      </c>
      <c r="C21" s="43">
        <v>20</v>
      </c>
      <c r="D21" s="44">
        <v>16</v>
      </c>
      <c r="E21" s="98">
        <f>SUM(D21-C21)</f>
        <v>-4</v>
      </c>
      <c r="F21" s="121" t="s">
        <v>115</v>
      </c>
    </row>
    <row r="22" spans="1:6" ht="12.75">
      <c r="A22" s="93">
        <v>11</v>
      </c>
      <c r="B22" s="86" t="s">
        <v>172</v>
      </c>
      <c r="C22" s="43">
        <v>143</v>
      </c>
      <c r="D22" s="44">
        <v>143</v>
      </c>
      <c r="E22" s="98">
        <f t="shared" si="0"/>
        <v>0</v>
      </c>
      <c r="F22" s="121"/>
    </row>
    <row r="23" spans="1:6" ht="12.75">
      <c r="A23" s="93">
        <v>12</v>
      </c>
      <c r="B23" s="86" t="s">
        <v>54</v>
      </c>
      <c r="C23" s="43">
        <v>5865</v>
      </c>
      <c r="D23" s="44">
        <v>5815</v>
      </c>
      <c r="E23" s="98">
        <f t="shared" si="0"/>
        <v>-50</v>
      </c>
      <c r="F23" s="121" t="s">
        <v>116</v>
      </c>
    </row>
    <row r="24" spans="1:6" ht="12.75">
      <c r="A24" s="93">
        <v>13</v>
      </c>
      <c r="B24" s="86" t="s">
        <v>55</v>
      </c>
      <c r="C24" s="43">
        <v>2236</v>
      </c>
      <c r="D24" s="44">
        <v>2236</v>
      </c>
      <c r="E24" s="98">
        <f t="shared" si="0"/>
        <v>0</v>
      </c>
      <c r="F24" s="121" t="s">
        <v>116</v>
      </c>
    </row>
    <row r="25" spans="1:6" ht="12.75">
      <c r="A25" s="93">
        <v>14</v>
      </c>
      <c r="B25" s="86" t="s">
        <v>167</v>
      </c>
      <c r="C25" s="43">
        <v>1848</v>
      </c>
      <c r="D25" s="44">
        <v>1846</v>
      </c>
      <c r="E25" s="98">
        <f t="shared" si="0"/>
        <v>-2</v>
      </c>
      <c r="F25" s="122"/>
    </row>
    <row r="26" spans="1:6" ht="12.75">
      <c r="A26" s="93"/>
      <c r="B26" s="84"/>
      <c r="C26" s="43"/>
      <c r="D26" s="44"/>
      <c r="E26" s="98"/>
      <c r="F26" s="122"/>
    </row>
    <row r="27" spans="1:6" ht="12.75">
      <c r="A27" s="93">
        <v>16</v>
      </c>
      <c r="B27" s="85" t="s">
        <v>62</v>
      </c>
      <c r="C27" s="46">
        <f>SUM(C16:C26)</f>
        <v>15688</v>
      </c>
      <c r="D27" s="46">
        <f>SUM(D16:D26)</f>
        <v>15856</v>
      </c>
      <c r="E27" s="99">
        <f>SUM(D27-C27)</f>
        <v>168</v>
      </c>
      <c r="F27" s="122"/>
    </row>
    <row r="28" spans="1:6" ht="13.5" thickBot="1">
      <c r="A28" s="93"/>
      <c r="B28" s="84"/>
      <c r="C28" s="43"/>
      <c r="D28" s="44"/>
      <c r="E28" s="98"/>
      <c r="F28" s="122"/>
    </row>
    <row r="29" spans="1:6" ht="13.5" thickBot="1">
      <c r="A29" s="93">
        <v>17</v>
      </c>
      <c r="B29" s="85" t="s">
        <v>42</v>
      </c>
      <c r="C29" s="47">
        <f>C27+C13</f>
        <v>5798</v>
      </c>
      <c r="D29" s="47">
        <f>D27+D13</f>
        <v>5969</v>
      </c>
      <c r="E29" s="47">
        <f>E27+E13</f>
        <v>171</v>
      </c>
      <c r="F29" s="122"/>
    </row>
    <row r="30" spans="1:6" ht="12.75">
      <c r="A30" s="93"/>
      <c r="B30" s="84"/>
      <c r="C30" s="43"/>
      <c r="D30" s="44"/>
      <c r="E30" s="98"/>
      <c r="F30" s="122"/>
    </row>
    <row r="31" spans="1:6" ht="12.75">
      <c r="A31" s="93">
        <v>18</v>
      </c>
      <c r="B31" s="86" t="s">
        <v>133</v>
      </c>
      <c r="C31" s="43">
        <v>-5865</v>
      </c>
      <c r="D31" s="44">
        <v>-5815</v>
      </c>
      <c r="E31" s="98">
        <f>SUM(D31-C31)</f>
        <v>50</v>
      </c>
      <c r="F31" s="121" t="s">
        <v>116</v>
      </c>
    </row>
    <row r="32" spans="1:6" ht="12.75">
      <c r="A32" s="93">
        <v>19</v>
      </c>
      <c r="B32" s="86" t="s">
        <v>168</v>
      </c>
      <c r="C32" s="43">
        <v>201</v>
      </c>
      <c r="D32" s="44">
        <v>203</v>
      </c>
      <c r="E32" s="98">
        <f>SUM(D32-C32)</f>
        <v>2</v>
      </c>
      <c r="F32" s="122"/>
    </row>
    <row r="33" spans="1:6" ht="12.75">
      <c r="A33" s="93">
        <v>20</v>
      </c>
      <c r="B33" s="86" t="s">
        <v>169</v>
      </c>
      <c r="C33" s="43">
        <v>-143</v>
      </c>
      <c r="D33" s="44">
        <v>-157</v>
      </c>
      <c r="E33" s="98">
        <f>SUM(D33-C33)</f>
        <v>-14</v>
      </c>
      <c r="F33" s="122"/>
    </row>
    <row r="34" spans="1:6" ht="12.75">
      <c r="A34" s="93">
        <v>21</v>
      </c>
      <c r="B34" s="86" t="s">
        <v>57</v>
      </c>
      <c r="C34" s="43"/>
      <c r="D34" s="44"/>
      <c r="E34" s="98"/>
      <c r="F34" s="122"/>
    </row>
    <row r="35" spans="1:6" ht="12.75">
      <c r="A35" s="93">
        <v>22</v>
      </c>
      <c r="B35" s="87" t="s">
        <v>69</v>
      </c>
      <c r="C35" s="43">
        <v>-50</v>
      </c>
      <c r="D35" s="44">
        <v>-41</v>
      </c>
      <c r="E35" s="98">
        <f>SUM(D35-C35)</f>
        <v>9</v>
      </c>
      <c r="F35" s="121"/>
    </row>
    <row r="36" spans="1:6" ht="12.75">
      <c r="A36" s="93">
        <v>23</v>
      </c>
      <c r="B36" s="87" t="s">
        <v>56</v>
      </c>
      <c r="C36" s="43">
        <v>-6</v>
      </c>
      <c r="D36" s="44">
        <v>-6</v>
      </c>
      <c r="E36" s="98">
        <f>SUM(D36-C36)</f>
        <v>0</v>
      </c>
      <c r="F36" s="122"/>
    </row>
    <row r="37" spans="1:6" ht="13.5" thickBot="1">
      <c r="A37" s="93"/>
      <c r="B37" s="84"/>
      <c r="C37" s="43"/>
      <c r="D37" s="44"/>
      <c r="E37" s="98"/>
      <c r="F37" s="122"/>
    </row>
    <row r="38" spans="1:6" ht="13.5" thickBot="1">
      <c r="A38" s="93">
        <v>24</v>
      </c>
      <c r="B38" s="85" t="s">
        <v>68</v>
      </c>
      <c r="C38" s="47">
        <f>SUM(C29:C37)</f>
        <v>-65</v>
      </c>
      <c r="D38" s="47">
        <f>SUM(D29:D37)</f>
        <v>153</v>
      </c>
      <c r="E38" s="47">
        <f>SUM(D38-C38)</f>
        <v>218</v>
      </c>
      <c r="F38" s="122"/>
    </row>
    <row r="39" spans="1:6" ht="12.75">
      <c r="A39" s="93"/>
      <c r="B39" s="84"/>
      <c r="C39" s="43"/>
      <c r="D39" s="44"/>
      <c r="E39" s="98"/>
      <c r="F39" s="122"/>
    </row>
    <row r="40" spans="1:6" ht="12.75">
      <c r="A40" s="93">
        <v>25</v>
      </c>
      <c r="B40" s="86" t="s">
        <v>58</v>
      </c>
      <c r="C40" s="43">
        <v>340</v>
      </c>
      <c r="D40" s="44">
        <v>103</v>
      </c>
      <c r="E40" s="98">
        <f>SUM(D40-C40)</f>
        <v>-237</v>
      </c>
      <c r="F40" s="121" t="s">
        <v>117</v>
      </c>
    </row>
    <row r="41" spans="1:6" ht="13.5" thickBot="1">
      <c r="A41" s="93"/>
      <c r="B41" s="84"/>
      <c r="C41" s="43"/>
      <c r="D41" s="44"/>
      <c r="E41" s="98"/>
      <c r="F41" s="122"/>
    </row>
    <row r="42" spans="1:6" ht="13.5" thickBot="1">
      <c r="A42" s="93">
        <v>26</v>
      </c>
      <c r="B42" s="88" t="s">
        <v>70</v>
      </c>
      <c r="C42" s="48">
        <f>SUM(C38:C41)</f>
        <v>275</v>
      </c>
      <c r="D42" s="48">
        <f>SUM(D38:D41)</f>
        <v>256</v>
      </c>
      <c r="E42" s="48">
        <f>SUM(D42-C42)</f>
        <v>-19</v>
      </c>
      <c r="F42" s="122"/>
    </row>
    <row r="43" spans="1:6" ht="6.75" customHeight="1" thickTop="1">
      <c r="A43" s="93"/>
      <c r="B43" s="84"/>
      <c r="C43" s="43"/>
      <c r="D43" s="44"/>
      <c r="E43" s="98"/>
      <c r="F43" s="122"/>
    </row>
    <row r="44" spans="1:6" ht="21.75" customHeight="1">
      <c r="A44" s="93">
        <v>27</v>
      </c>
      <c r="B44" s="85" t="s">
        <v>49</v>
      </c>
      <c r="C44" s="49">
        <v>780</v>
      </c>
      <c r="D44" s="50">
        <v>780</v>
      </c>
      <c r="E44" s="98"/>
      <c r="F44" s="122"/>
    </row>
    <row r="45" spans="1:6" ht="21.75" customHeight="1">
      <c r="A45" s="93">
        <v>28</v>
      </c>
      <c r="B45" s="85" t="s">
        <v>50</v>
      </c>
      <c r="C45" s="49">
        <f>SUM(C44-C42)</f>
        <v>505</v>
      </c>
      <c r="D45" s="50">
        <f>SUM(D44-D42)</f>
        <v>524</v>
      </c>
      <c r="E45" s="100"/>
      <c r="F45" s="122"/>
    </row>
    <row r="46" spans="1:6" ht="4.5" customHeight="1" thickBot="1">
      <c r="A46" s="94"/>
      <c r="B46" s="89"/>
      <c r="C46" s="51"/>
      <c r="D46" s="51"/>
      <c r="E46" s="101"/>
      <c r="F46" s="104"/>
    </row>
    <row r="48" spans="1:3" ht="12.75">
      <c r="A48" s="26" t="s">
        <v>123</v>
      </c>
      <c r="B48" s="52"/>
      <c r="C48" s="62"/>
    </row>
    <row r="50" ht="12.75">
      <c r="A50" s="1" t="s">
        <v>160</v>
      </c>
    </row>
    <row r="51" ht="12.75">
      <c r="A51" s="1" t="s">
        <v>127</v>
      </c>
    </row>
    <row r="52" ht="12.75">
      <c r="A52" s="1" t="s">
        <v>128</v>
      </c>
    </row>
    <row r="53" ht="12.75">
      <c r="A53" s="1"/>
    </row>
    <row r="54" ht="12.75">
      <c r="A54" s="1" t="s">
        <v>305</v>
      </c>
    </row>
    <row r="55" ht="12.75">
      <c r="A55" s="1" t="s">
        <v>307</v>
      </c>
    </row>
    <row r="56" ht="12.75">
      <c r="A56" s="1" t="s">
        <v>308</v>
      </c>
    </row>
    <row r="57" ht="12.75">
      <c r="A57" s="1" t="s">
        <v>306</v>
      </c>
    </row>
    <row r="59" ht="12.75">
      <c r="A59" s="27" t="s">
        <v>170</v>
      </c>
    </row>
    <row r="60" ht="6" customHeight="1"/>
    <row r="61" spans="1:2" ht="12.75">
      <c r="A61" s="31"/>
      <c r="B61" s="29" t="s">
        <v>294</v>
      </c>
    </row>
    <row r="62" spans="1:2" ht="12.75">
      <c r="A62" s="31"/>
      <c r="B62" s="29" t="s">
        <v>295</v>
      </c>
    </row>
    <row r="63" ht="12.75">
      <c r="B63" s="29" t="s">
        <v>296</v>
      </c>
    </row>
    <row r="64" ht="12.75">
      <c r="B64" s="29" t="s">
        <v>297</v>
      </c>
    </row>
    <row r="65" ht="12.75">
      <c r="B65" s="29" t="s">
        <v>298</v>
      </c>
    </row>
    <row r="67" ht="12.75">
      <c r="A67" s="27" t="s">
        <v>173</v>
      </c>
    </row>
    <row r="68" ht="6" customHeight="1"/>
    <row r="69" ht="12.75">
      <c r="B69" s="29" t="s">
        <v>299</v>
      </c>
    </row>
    <row r="70" spans="1:2" ht="12.75">
      <c r="A70" s="32"/>
      <c r="B70" s="29" t="s">
        <v>300</v>
      </c>
    </row>
    <row r="71" spans="1:2" ht="12.75">
      <c r="A71" s="32"/>
      <c r="B71" s="29" t="s">
        <v>301</v>
      </c>
    </row>
    <row r="72" ht="10.5" customHeight="1">
      <c r="A72" s="32"/>
    </row>
    <row r="73" ht="12.75">
      <c r="A73" s="27" t="s">
        <v>129</v>
      </c>
    </row>
    <row r="74" ht="6" customHeight="1"/>
    <row r="75" ht="12.75">
      <c r="B75" s="262" t="s">
        <v>303</v>
      </c>
    </row>
    <row r="76" ht="12.75">
      <c r="B76" s="262" t="s">
        <v>302</v>
      </c>
    </row>
    <row r="78" ht="12.75">
      <c r="A78" s="27" t="s">
        <v>132</v>
      </c>
    </row>
    <row r="79" ht="4.5" customHeight="1"/>
    <row r="80" ht="12.75">
      <c r="B80" s="262" t="s">
        <v>174</v>
      </c>
    </row>
    <row r="81" ht="12.75">
      <c r="B81" s="262" t="s">
        <v>304</v>
      </c>
    </row>
    <row r="83" ht="12.75">
      <c r="A83" s="27" t="s">
        <v>175</v>
      </c>
    </row>
    <row r="84" ht="5.25" customHeight="1"/>
    <row r="85" ht="12.75">
      <c r="B85" s="262" t="s">
        <v>130</v>
      </c>
    </row>
    <row r="86" ht="12.75">
      <c r="B86" s="262" t="s">
        <v>131</v>
      </c>
    </row>
    <row r="87" ht="12.75">
      <c r="B87" s="262" t="s">
        <v>176</v>
      </c>
    </row>
    <row r="88" ht="12.75">
      <c r="B88" s="262" t="s">
        <v>177</v>
      </c>
    </row>
  </sheetData>
  <mergeCells count="1">
    <mergeCell ref="A1:F1"/>
  </mergeCells>
  <printOptions horizontalCentered="1"/>
  <pageMargins left="0.4724409448818898" right="0.4724409448818898" top="0.7874015748031497" bottom="0.7874015748031497" header="0.5118110236220472" footer="0.5118110236220472"/>
  <pageSetup horizontalDpi="300" verticalDpi="300" orientation="portrait" paperSize="9" r:id="rId1"/>
  <headerFooter alignWithMargins="0">
    <oddHeader>&amp;R&amp;"MS Sans Serif,Bold"APPENDIX B</oddHeader>
  </headerFooter>
</worksheet>
</file>

<file path=xl/worksheets/sheet3.xml><?xml version="1.0" encoding="utf-8"?>
<worksheet xmlns="http://schemas.openxmlformats.org/spreadsheetml/2006/main" xmlns:r="http://schemas.openxmlformats.org/officeDocument/2006/relationships">
  <dimension ref="A1:H139"/>
  <sheetViews>
    <sheetView workbookViewId="0" topLeftCell="A25">
      <selection activeCell="C26" sqref="C26"/>
    </sheetView>
  </sheetViews>
  <sheetFormatPr defaultColWidth="9.140625" defaultRowHeight="12.75"/>
  <cols>
    <col min="1" max="1" width="41.00390625" style="6" customWidth="1"/>
    <col min="2" max="2" width="14.00390625" style="6" customWidth="1"/>
    <col min="3" max="3" width="12.57421875" style="6" customWidth="1"/>
    <col min="4" max="4" width="11.421875" style="6" customWidth="1"/>
    <col min="5" max="5" width="13.421875" style="6" customWidth="1"/>
    <col min="6" max="6" width="35.421875" style="6" bestFit="1" customWidth="1"/>
    <col min="7" max="16384" width="9.140625" style="6" customWidth="1"/>
  </cols>
  <sheetData>
    <row r="1" spans="1:5" ht="20.25" customHeight="1">
      <c r="A1" s="279" t="s">
        <v>178</v>
      </c>
      <c r="B1" s="279"/>
      <c r="C1" s="279"/>
      <c r="D1" s="279"/>
      <c r="E1" s="279"/>
    </row>
    <row r="2" spans="1:5" ht="20.25" customHeight="1">
      <c r="A2" s="143"/>
      <c r="B2" s="143"/>
      <c r="C2" s="143"/>
      <c r="D2" s="143"/>
      <c r="E2" s="143"/>
    </row>
    <row r="3" spans="1:5" ht="20.25" customHeight="1">
      <c r="A3" s="279" t="s">
        <v>158</v>
      </c>
      <c r="B3" s="279"/>
      <c r="C3" s="279"/>
      <c r="D3" s="279"/>
      <c r="E3" s="279"/>
    </row>
    <row r="4" spans="1:5" s="7" customFormat="1" ht="16.5" thickBot="1">
      <c r="A4" s="8"/>
      <c r="B4" s="6"/>
      <c r="C4" s="6"/>
      <c r="D4" s="6"/>
      <c r="E4" s="6"/>
    </row>
    <row r="5" spans="1:5" ht="39" thickBot="1">
      <c r="A5" s="194"/>
      <c r="B5" s="144" t="s">
        <v>102</v>
      </c>
      <c r="C5" s="144" t="s">
        <v>103</v>
      </c>
      <c r="D5" s="145" t="s">
        <v>156</v>
      </c>
      <c r="E5" s="195" t="s">
        <v>157</v>
      </c>
    </row>
    <row r="6" spans="1:5" ht="21.75" customHeight="1">
      <c r="A6" s="196"/>
      <c r="B6" s="183">
        <v>0</v>
      </c>
      <c r="C6" s="149">
        <v>0</v>
      </c>
      <c r="D6" s="149">
        <v>0</v>
      </c>
      <c r="E6" s="197">
        <v>0</v>
      </c>
    </row>
    <row r="7" spans="1:5" ht="15">
      <c r="A7" s="198" t="s">
        <v>61</v>
      </c>
      <c r="B7" s="199"/>
      <c r="C7" s="200"/>
      <c r="D7" s="200"/>
      <c r="E7" s="201"/>
    </row>
    <row r="8" spans="1:5" ht="6.75" customHeight="1">
      <c r="A8" s="202"/>
      <c r="B8" s="199"/>
      <c r="C8" s="200"/>
      <c r="D8" s="200"/>
      <c r="E8" s="201"/>
    </row>
    <row r="9" spans="1:5" ht="14.25" customHeight="1">
      <c r="A9" s="203" t="s">
        <v>71</v>
      </c>
      <c r="B9" s="199"/>
      <c r="C9" s="200"/>
      <c r="D9" s="200"/>
      <c r="E9" s="201"/>
    </row>
    <row r="10" spans="1:7" ht="15">
      <c r="A10" s="204" t="str">
        <f>'[2]Appendix C II'!A7</f>
        <v>Affordable Warmth &amp; Improvement Schemes</v>
      </c>
      <c r="B10" s="205">
        <v>2343</v>
      </c>
      <c r="C10" s="206">
        <f>'Appendix C (2)'!C29</f>
        <v>1810</v>
      </c>
      <c r="D10" s="206">
        <f>'Appendix C (2)'!D29</f>
        <v>556</v>
      </c>
      <c r="E10" s="207">
        <f>'Appendix C (2)'!E29</f>
        <v>23</v>
      </c>
      <c r="G10" s="11"/>
    </row>
    <row r="11" spans="1:5" ht="6.75" customHeight="1">
      <c r="A11" s="208"/>
      <c r="B11" s="205"/>
      <c r="C11" s="206"/>
      <c r="D11" s="206"/>
      <c r="E11" s="207"/>
    </row>
    <row r="12" spans="1:5" ht="15">
      <c r="A12" s="209" t="s">
        <v>72</v>
      </c>
      <c r="B12" s="205"/>
      <c r="C12" s="206"/>
      <c r="D12" s="206"/>
      <c r="E12" s="207"/>
    </row>
    <row r="13" spans="1:7" ht="15">
      <c r="A13" s="204" t="str">
        <f>'[2]Appendix C II'!A23</f>
        <v>Housing Improvement (Private)</v>
      </c>
      <c r="B13" s="205">
        <v>800</v>
      </c>
      <c r="C13" s="206">
        <f>'Appendix C (2)'!C35</f>
        <v>583</v>
      </c>
      <c r="D13" s="206">
        <f>'Appendix C (2)'!D35</f>
        <v>144</v>
      </c>
      <c r="E13" s="207">
        <f>'Appendix C (2)'!E35</f>
        <v>-73</v>
      </c>
      <c r="G13" s="11"/>
    </row>
    <row r="14" spans="1:7" ht="15">
      <c r="A14" s="204" t="str">
        <f>'[2]Appendix C II'!A28</f>
        <v>Invest &amp; Repair</v>
      </c>
      <c r="B14" s="205">
        <f>2292-10</f>
        <v>2282</v>
      </c>
      <c r="C14" s="206">
        <f>'Appendix C (2)'!C58</f>
        <v>2307</v>
      </c>
      <c r="D14" s="206">
        <f>'Appendix C (2)'!D58</f>
        <v>28</v>
      </c>
      <c r="E14" s="207">
        <f>'Appendix C (2)'!E58</f>
        <v>53</v>
      </c>
      <c r="G14" s="11"/>
    </row>
    <row r="15" spans="1:7" ht="15">
      <c r="A15" s="204" t="str">
        <f>'[2]Appendix C II'!A51</f>
        <v>Community Schemes</v>
      </c>
      <c r="B15" s="205">
        <v>1638</v>
      </c>
      <c r="C15" s="206">
        <f>'Appendix C (2)'!C90</f>
        <v>1430</v>
      </c>
      <c r="D15" s="206">
        <f>'Appendix C (2)'!D90</f>
        <v>246</v>
      </c>
      <c r="E15" s="207">
        <f>'Appendix C (2)'!E90</f>
        <v>38</v>
      </c>
      <c r="G15" s="11"/>
    </row>
    <row r="16" spans="1:7" ht="15">
      <c r="A16" s="204" t="str">
        <f>'[2]Appendix C II'!A76</f>
        <v>E-Gov't</v>
      </c>
      <c r="B16" s="205">
        <v>1938</v>
      </c>
      <c r="C16" s="206">
        <f>'Appendix C (2)'!C107</f>
        <v>1707</v>
      </c>
      <c r="D16" s="206">
        <f>'Appendix C (2)'!D107</f>
        <v>223</v>
      </c>
      <c r="E16" s="207">
        <f>'Appendix C (2)'!E107</f>
        <v>-8</v>
      </c>
      <c r="G16" s="11"/>
    </row>
    <row r="17" spans="1:7" ht="15">
      <c r="A17" s="204" t="str">
        <f>'[2]Appendix C II'!A88</f>
        <v>Invest To Save</v>
      </c>
      <c r="B17" s="205">
        <v>60</v>
      </c>
      <c r="C17" s="206">
        <f>'Appendix C (2)'!C111</f>
        <v>22</v>
      </c>
      <c r="D17" s="206">
        <f>'Appendix C (2)'!D111</f>
        <v>38</v>
      </c>
      <c r="E17" s="207">
        <f>'Appendix C (2)'!E111</f>
        <v>0</v>
      </c>
      <c r="G17" s="11"/>
    </row>
    <row r="18" spans="1:5" ht="6.75" customHeight="1">
      <c r="A18" s="204"/>
      <c r="B18" s="205"/>
      <c r="C18" s="185"/>
      <c r="D18" s="206"/>
      <c r="E18" s="207"/>
    </row>
    <row r="19" spans="1:7" ht="15" customHeight="1">
      <c r="A19" s="212" t="s">
        <v>107</v>
      </c>
      <c r="B19" s="159">
        <f>SUM(B10:B17)</f>
        <v>9061</v>
      </c>
      <c r="C19" s="159">
        <f>SUM(C10:C17)</f>
        <v>7859</v>
      </c>
      <c r="D19" s="159">
        <f>SUM(D10:D17)</f>
        <v>1235</v>
      </c>
      <c r="E19" s="222">
        <f>SUM(E10:E17)</f>
        <v>33</v>
      </c>
      <c r="G19" s="11"/>
    </row>
    <row r="20" spans="1:5" ht="15">
      <c r="A20" s="215"/>
      <c r="B20" s="175"/>
      <c r="C20" s="172"/>
      <c r="D20" s="176"/>
      <c r="E20" s="216"/>
    </row>
    <row r="21" spans="1:5" ht="15">
      <c r="A21" s="151" t="s">
        <v>104</v>
      </c>
      <c r="B21" s="205"/>
      <c r="C21" s="185"/>
      <c r="D21" s="206"/>
      <c r="E21" s="207"/>
    </row>
    <row r="22" spans="1:5" ht="7.5" customHeight="1">
      <c r="A22" s="148"/>
      <c r="B22" s="205"/>
      <c r="C22" s="185"/>
      <c r="D22" s="206"/>
      <c r="E22" s="207"/>
    </row>
    <row r="23" spans="1:5" ht="15">
      <c r="A23" s="217" t="s">
        <v>105</v>
      </c>
      <c r="B23" s="175">
        <v>2343</v>
      </c>
      <c r="C23" s="206">
        <v>1810</v>
      </c>
      <c r="D23" s="210"/>
      <c r="E23" s="211"/>
    </row>
    <row r="24" spans="1:5" ht="15">
      <c r="A24" s="217" t="s">
        <v>179</v>
      </c>
      <c r="B24" s="175">
        <v>395</v>
      </c>
      <c r="C24" s="206">
        <v>103</v>
      </c>
      <c r="D24" s="210"/>
      <c r="E24" s="211"/>
    </row>
    <row r="25" spans="1:5" ht="15">
      <c r="A25" s="217" t="s">
        <v>309</v>
      </c>
      <c r="B25" s="175">
        <f>2622+720-10</f>
        <v>3332</v>
      </c>
      <c r="C25" s="206">
        <f>2021+935-1</f>
        <v>2955</v>
      </c>
      <c r="D25" s="210"/>
      <c r="E25" s="211"/>
    </row>
    <row r="26" spans="1:7" s="10" customFormat="1" ht="15.75" thickBot="1">
      <c r="A26" s="217" t="s">
        <v>106</v>
      </c>
      <c r="B26" s="175">
        <v>2991</v>
      </c>
      <c r="C26" s="206">
        <v>2991</v>
      </c>
      <c r="D26" s="210"/>
      <c r="E26" s="211"/>
      <c r="G26" s="6"/>
    </row>
    <row r="27" spans="1:5" ht="15.75" thickBot="1">
      <c r="A27" s="218" t="s">
        <v>108</v>
      </c>
      <c r="B27" s="213">
        <f>SUM(B23:B26)</f>
        <v>9061</v>
      </c>
      <c r="C27" s="214">
        <f>SUM(C23:C26)</f>
        <v>7859</v>
      </c>
      <c r="D27" s="219"/>
      <c r="E27" s="220"/>
    </row>
    <row r="28" spans="1:5" ht="15.75" thickBot="1">
      <c r="A28" s="223"/>
      <c r="B28" s="224"/>
      <c r="C28" s="221"/>
      <c r="D28" s="225"/>
      <c r="E28" s="226"/>
    </row>
    <row r="29" spans="2:5" ht="15">
      <c r="B29" s="9"/>
      <c r="C29" s="9"/>
      <c r="D29" s="9"/>
      <c r="E29" s="9"/>
    </row>
    <row r="30" spans="2:5" ht="15" hidden="1">
      <c r="B30" s="9"/>
      <c r="C30" s="9"/>
      <c r="D30" s="9"/>
      <c r="E30" s="9"/>
    </row>
    <row r="31" spans="1:8" s="1" customFormat="1" ht="12.75">
      <c r="A31" s="26" t="s">
        <v>311</v>
      </c>
      <c r="B31" s="264"/>
      <c r="C31" s="5"/>
      <c r="D31" s="263"/>
      <c r="E31" s="5"/>
      <c r="F31" s="5"/>
      <c r="G31" s="5"/>
      <c r="H31" s="5"/>
    </row>
    <row r="32" spans="2:5" ht="15">
      <c r="B32" s="9"/>
      <c r="C32" s="9"/>
      <c r="D32" s="9"/>
      <c r="E32" s="9"/>
    </row>
    <row r="33" spans="1:5" ht="15">
      <c r="A33" s="141" t="s">
        <v>312</v>
      </c>
      <c r="B33" s="9"/>
      <c r="C33" s="9"/>
      <c r="D33" s="9"/>
      <c r="E33" s="9"/>
    </row>
    <row r="34" spans="1:5" ht="15">
      <c r="A34" s="141" t="s">
        <v>313</v>
      </c>
      <c r="B34" s="9"/>
      <c r="C34" s="9"/>
      <c r="D34" s="9"/>
      <c r="E34" s="9"/>
    </row>
    <row r="35" spans="1:5" ht="15">
      <c r="A35" s="141" t="s">
        <v>314</v>
      </c>
      <c r="B35" s="9"/>
      <c r="C35" s="9"/>
      <c r="D35" s="9"/>
      <c r="E35" s="9"/>
    </row>
    <row r="36" spans="1:5" ht="15">
      <c r="A36" s="141" t="s">
        <v>315</v>
      </c>
      <c r="B36" s="9"/>
      <c r="C36" s="9"/>
      <c r="D36" s="9"/>
      <c r="E36" s="9"/>
    </row>
    <row r="37" spans="1:5" ht="15">
      <c r="A37" s="141" t="s">
        <v>316</v>
      </c>
      <c r="B37" s="9"/>
      <c r="C37" s="9"/>
      <c r="D37" s="9"/>
      <c r="E37" s="9"/>
    </row>
    <row r="38" spans="1:5" ht="15">
      <c r="A38" s="141" t="s">
        <v>317</v>
      </c>
      <c r="B38" s="9"/>
      <c r="C38" s="9"/>
      <c r="D38" s="9"/>
      <c r="E38" s="9"/>
    </row>
    <row r="39" spans="1:5" ht="15">
      <c r="A39" s="141"/>
      <c r="B39" s="9"/>
      <c r="C39" s="9"/>
      <c r="D39" s="9"/>
      <c r="E39" s="9"/>
    </row>
    <row r="40" spans="1:5" ht="15">
      <c r="A40" s="261" t="s">
        <v>266</v>
      </c>
      <c r="B40" s="9"/>
      <c r="C40" s="9"/>
      <c r="D40" s="9"/>
      <c r="E40" s="9"/>
    </row>
    <row r="41" spans="1:5" ht="15">
      <c r="A41" s="261" t="s">
        <v>348</v>
      </c>
      <c r="B41" s="9"/>
      <c r="C41" s="9"/>
      <c r="D41" s="9"/>
      <c r="E41" s="9"/>
    </row>
    <row r="42" spans="1:5" ht="15">
      <c r="A42" s="267" t="s">
        <v>346</v>
      </c>
      <c r="B42" s="9"/>
      <c r="C42" s="9"/>
      <c r="D42" s="9"/>
      <c r="E42" s="9"/>
    </row>
    <row r="43" spans="1:5" ht="15">
      <c r="A43" s="267" t="s">
        <v>347</v>
      </c>
      <c r="B43" s="9"/>
      <c r="C43" s="9"/>
      <c r="D43" s="9"/>
      <c r="E43" s="9"/>
    </row>
    <row r="44" spans="1:5" ht="15">
      <c r="A44" s="267"/>
      <c r="B44" s="9"/>
      <c r="C44" s="9"/>
      <c r="D44" s="9"/>
      <c r="E44" s="9"/>
    </row>
    <row r="45" spans="2:5" ht="15">
      <c r="B45" s="9"/>
      <c r="C45" s="9"/>
      <c r="D45" s="9"/>
      <c r="E45" s="9"/>
    </row>
    <row r="46" spans="2:5" ht="15">
      <c r="B46" s="9"/>
      <c r="C46" s="9"/>
      <c r="D46" s="9"/>
      <c r="E46" s="9"/>
    </row>
    <row r="47" spans="2:5" ht="15">
      <c r="B47" s="9"/>
      <c r="C47" s="9"/>
      <c r="D47" s="9"/>
      <c r="E47" s="9"/>
    </row>
    <row r="48" spans="2:5" ht="15">
      <c r="B48" s="9"/>
      <c r="C48" s="9"/>
      <c r="D48" s="9"/>
      <c r="E48" s="9"/>
    </row>
    <row r="49" spans="2:5" ht="15">
      <c r="B49" s="9"/>
      <c r="C49" s="9"/>
      <c r="D49" s="9"/>
      <c r="E49" s="9"/>
    </row>
    <row r="50" spans="2:5" ht="15">
      <c r="B50" s="9"/>
      <c r="C50" s="9"/>
      <c r="D50" s="9"/>
      <c r="E50" s="9"/>
    </row>
    <row r="51" spans="2:5" ht="15">
      <c r="B51" s="9"/>
      <c r="C51" s="9"/>
      <c r="D51" s="9"/>
      <c r="E51" s="9"/>
    </row>
    <row r="52" spans="2:5" ht="15">
      <c r="B52" s="9"/>
      <c r="C52" s="9"/>
      <c r="D52" s="9"/>
      <c r="E52" s="9"/>
    </row>
    <row r="53" spans="2:5" ht="15">
      <c r="B53" s="9"/>
      <c r="C53" s="9"/>
      <c r="D53" s="9"/>
      <c r="E53" s="9"/>
    </row>
    <row r="54" spans="2:5" ht="15">
      <c r="B54" s="9"/>
      <c r="C54" s="9"/>
      <c r="D54" s="9"/>
      <c r="E54" s="9"/>
    </row>
    <row r="55" spans="2:5" ht="15">
      <c r="B55" s="9"/>
      <c r="C55" s="9"/>
      <c r="D55" s="9"/>
      <c r="E55" s="9"/>
    </row>
    <row r="56" spans="2:5" ht="15">
      <c r="B56" s="9"/>
      <c r="C56" s="9"/>
      <c r="D56" s="9"/>
      <c r="E56" s="9"/>
    </row>
    <row r="57" spans="2:5" ht="15">
      <c r="B57" s="9"/>
      <c r="C57" s="9"/>
      <c r="D57" s="9"/>
      <c r="E57" s="9"/>
    </row>
    <row r="58" spans="2:5" ht="15">
      <c r="B58" s="9"/>
      <c r="C58" s="9"/>
      <c r="D58" s="9"/>
      <c r="E58" s="9"/>
    </row>
    <row r="59" spans="2:5" ht="15">
      <c r="B59" s="9"/>
      <c r="C59" s="9"/>
      <c r="D59" s="9"/>
      <c r="E59" s="9"/>
    </row>
    <row r="60" spans="2:5" ht="15">
      <c r="B60" s="9"/>
      <c r="C60" s="9"/>
      <c r="D60" s="9"/>
      <c r="E60" s="9"/>
    </row>
    <row r="61" spans="2:5" ht="15">
      <c r="B61" s="9"/>
      <c r="C61" s="9"/>
      <c r="D61" s="9"/>
      <c r="E61" s="9"/>
    </row>
    <row r="62" spans="2:5" ht="15">
      <c r="B62" s="9"/>
      <c r="C62" s="9"/>
      <c r="D62" s="9"/>
      <c r="E62" s="9"/>
    </row>
    <row r="63" spans="2:5" ht="15">
      <c r="B63" s="9"/>
      <c r="C63" s="9"/>
      <c r="D63" s="9"/>
      <c r="E63" s="9"/>
    </row>
    <row r="64" spans="2:5" ht="15">
      <c r="B64" s="9"/>
      <c r="C64" s="9"/>
      <c r="D64" s="9"/>
      <c r="E64" s="9"/>
    </row>
    <row r="65" spans="2:5" ht="15">
      <c r="B65" s="9"/>
      <c r="C65" s="9"/>
      <c r="D65" s="9"/>
      <c r="E65" s="9"/>
    </row>
    <row r="66" spans="2:5" ht="15">
      <c r="B66" s="9"/>
      <c r="C66" s="9"/>
      <c r="D66" s="9"/>
      <c r="E66" s="9"/>
    </row>
    <row r="67" spans="2:5" ht="15">
      <c r="B67" s="9"/>
      <c r="C67" s="9"/>
      <c r="D67" s="9"/>
      <c r="E67" s="9"/>
    </row>
    <row r="68" spans="2:5" ht="15">
      <c r="B68" s="9"/>
      <c r="C68" s="9"/>
      <c r="D68" s="9"/>
      <c r="E68" s="9"/>
    </row>
    <row r="69" spans="2:5" ht="15">
      <c r="B69" s="9"/>
      <c r="C69" s="9"/>
      <c r="D69" s="9"/>
      <c r="E69" s="9"/>
    </row>
    <row r="70" spans="2:5" ht="15">
      <c r="B70" s="9"/>
      <c r="C70" s="9"/>
      <c r="D70" s="9"/>
      <c r="E70" s="9"/>
    </row>
    <row r="71" spans="2:5" ht="15">
      <c r="B71" s="9"/>
      <c r="C71" s="9"/>
      <c r="D71" s="9"/>
      <c r="E71" s="9"/>
    </row>
    <row r="72" spans="2:5" ht="15">
      <c r="B72" s="9"/>
      <c r="C72" s="9"/>
      <c r="D72" s="9"/>
      <c r="E72" s="9"/>
    </row>
    <row r="73" spans="2:5" ht="15">
      <c r="B73" s="9"/>
      <c r="C73" s="9"/>
      <c r="D73" s="9"/>
      <c r="E73" s="9"/>
    </row>
    <row r="74" spans="2:5" ht="15">
      <c r="B74" s="9"/>
      <c r="C74" s="9"/>
      <c r="D74" s="9"/>
      <c r="E74" s="9"/>
    </row>
    <row r="75" spans="2:5" ht="15">
      <c r="B75" s="9"/>
      <c r="C75" s="9"/>
      <c r="D75" s="9"/>
      <c r="E75" s="9"/>
    </row>
    <row r="76" spans="2:5" ht="15">
      <c r="B76" s="9"/>
      <c r="C76" s="9"/>
      <c r="D76" s="9"/>
      <c r="E76" s="9"/>
    </row>
    <row r="77" spans="2:5" ht="15">
      <c r="B77" s="9"/>
      <c r="C77" s="9"/>
      <c r="D77" s="9"/>
      <c r="E77" s="9"/>
    </row>
    <row r="78" spans="2:5" ht="15">
      <c r="B78" s="9"/>
      <c r="C78" s="9"/>
      <c r="D78" s="9"/>
      <c r="E78" s="9"/>
    </row>
    <row r="79" spans="2:5" ht="15">
      <c r="B79" s="9"/>
      <c r="C79" s="9"/>
      <c r="D79" s="9"/>
      <c r="E79" s="9"/>
    </row>
    <row r="80" spans="2:5" ht="15">
      <c r="B80" s="9"/>
      <c r="C80" s="9"/>
      <c r="D80" s="9"/>
      <c r="E80" s="9"/>
    </row>
    <row r="81" spans="2:5" ht="15">
      <c r="B81" s="9"/>
      <c r="C81" s="9"/>
      <c r="D81" s="9"/>
      <c r="E81" s="9"/>
    </row>
    <row r="82" spans="2:5" ht="15">
      <c r="B82" s="9"/>
      <c r="C82" s="9"/>
      <c r="D82" s="9"/>
      <c r="E82" s="9"/>
    </row>
    <row r="83" spans="2:5" ht="15">
      <c r="B83" s="9"/>
      <c r="C83" s="9"/>
      <c r="D83" s="9"/>
      <c r="E83" s="9"/>
    </row>
    <row r="84" spans="2:5" ht="15">
      <c r="B84" s="9"/>
      <c r="C84" s="9"/>
      <c r="D84" s="9"/>
      <c r="E84" s="9"/>
    </row>
    <row r="85" spans="2:5" ht="15">
      <c r="B85" s="9"/>
      <c r="C85" s="9"/>
      <c r="D85" s="9"/>
      <c r="E85" s="9"/>
    </row>
    <row r="86" spans="2:5" ht="15">
      <c r="B86" s="9"/>
      <c r="C86" s="9"/>
      <c r="D86" s="9"/>
      <c r="E86" s="9"/>
    </row>
    <row r="87" spans="2:5" ht="15">
      <c r="B87" s="9"/>
      <c r="C87" s="9"/>
      <c r="D87" s="9"/>
      <c r="E87" s="9"/>
    </row>
    <row r="88" spans="2:5" ht="15">
      <c r="B88" s="9"/>
      <c r="C88" s="9"/>
      <c r="D88" s="9"/>
      <c r="E88" s="9"/>
    </row>
    <row r="89" spans="2:5" ht="15">
      <c r="B89" s="9"/>
      <c r="C89" s="9"/>
      <c r="D89" s="9"/>
      <c r="E89" s="9"/>
    </row>
    <row r="90" spans="2:5" ht="15">
      <c r="B90" s="9"/>
      <c r="C90" s="9"/>
      <c r="D90" s="9"/>
      <c r="E90" s="9"/>
    </row>
    <row r="91" spans="2:5" ht="15">
      <c r="B91" s="9"/>
      <c r="C91" s="9"/>
      <c r="D91" s="9"/>
      <c r="E91" s="9"/>
    </row>
    <row r="92" spans="2:5" ht="15">
      <c r="B92" s="9"/>
      <c r="C92" s="9"/>
      <c r="D92" s="9"/>
      <c r="E92" s="9"/>
    </row>
    <row r="93" spans="2:5" ht="15">
      <c r="B93" s="9"/>
      <c r="C93" s="9"/>
      <c r="D93" s="9"/>
      <c r="E93" s="9"/>
    </row>
    <row r="94" spans="2:5" ht="15">
      <c r="B94" s="9"/>
      <c r="C94" s="9"/>
      <c r="D94" s="9"/>
      <c r="E94" s="9"/>
    </row>
    <row r="95" spans="2:5" ht="15">
      <c r="B95" s="9"/>
      <c r="C95" s="9"/>
      <c r="D95" s="9"/>
      <c r="E95" s="9"/>
    </row>
    <row r="96" spans="2:5" ht="15">
      <c r="B96" s="9"/>
      <c r="C96" s="9"/>
      <c r="D96" s="9"/>
      <c r="E96" s="9"/>
    </row>
    <row r="97" spans="2:5" ht="15">
      <c r="B97" s="9"/>
      <c r="C97" s="9"/>
      <c r="D97" s="9"/>
      <c r="E97" s="9"/>
    </row>
    <row r="98" spans="2:5" ht="15">
      <c r="B98" s="9"/>
      <c r="C98" s="9"/>
      <c r="D98" s="9"/>
      <c r="E98" s="9"/>
    </row>
    <row r="99" spans="2:5" ht="15">
      <c r="B99" s="9"/>
      <c r="C99" s="9"/>
      <c r="D99" s="9"/>
      <c r="E99" s="9"/>
    </row>
    <row r="100" spans="2:5" ht="15">
      <c r="B100" s="9"/>
      <c r="C100" s="9"/>
      <c r="D100" s="9"/>
      <c r="E100" s="9"/>
    </row>
    <row r="101" spans="2:5" ht="15">
      <c r="B101" s="9"/>
      <c r="C101" s="9"/>
      <c r="D101" s="9"/>
      <c r="E101" s="9"/>
    </row>
    <row r="102" spans="2:5" ht="15">
      <c r="B102" s="9"/>
      <c r="C102" s="9"/>
      <c r="D102" s="9"/>
      <c r="E102" s="9"/>
    </row>
    <row r="103" spans="2:5" ht="15">
      <c r="B103" s="9"/>
      <c r="C103" s="9"/>
      <c r="D103" s="9"/>
      <c r="E103" s="9"/>
    </row>
    <row r="104" spans="2:5" ht="15">
      <c r="B104" s="9"/>
      <c r="C104" s="9"/>
      <c r="D104" s="9"/>
      <c r="E104" s="9"/>
    </row>
    <row r="105" spans="2:5" ht="15">
      <c r="B105" s="9"/>
      <c r="C105" s="9"/>
      <c r="D105" s="9"/>
      <c r="E105" s="9"/>
    </row>
    <row r="106" spans="2:5" ht="15">
      <c r="B106" s="9"/>
      <c r="C106" s="9"/>
      <c r="D106" s="9"/>
      <c r="E106" s="9"/>
    </row>
    <row r="107" spans="2:5" ht="15">
      <c r="B107" s="9"/>
      <c r="C107" s="9"/>
      <c r="D107" s="9"/>
      <c r="E107" s="9"/>
    </row>
    <row r="108" spans="2:5" ht="15">
      <c r="B108" s="9"/>
      <c r="C108" s="9"/>
      <c r="D108" s="9"/>
      <c r="E108" s="9"/>
    </row>
    <row r="109" spans="2:5" ht="15">
      <c r="B109" s="9"/>
      <c r="C109" s="9"/>
      <c r="D109" s="9"/>
      <c r="E109" s="9"/>
    </row>
    <row r="110" spans="2:5" ht="15">
      <c r="B110" s="9"/>
      <c r="C110" s="9"/>
      <c r="D110" s="9"/>
      <c r="E110" s="9"/>
    </row>
    <row r="111" spans="2:5" ht="15">
      <c r="B111" s="9"/>
      <c r="C111" s="9"/>
      <c r="D111" s="9"/>
      <c r="E111" s="9"/>
    </row>
    <row r="112" spans="2:5" ht="15">
      <c r="B112" s="9"/>
      <c r="C112" s="9"/>
      <c r="D112" s="9"/>
      <c r="E112" s="9"/>
    </row>
    <row r="113" spans="2:5" ht="15">
      <c r="B113" s="9"/>
      <c r="C113" s="9"/>
      <c r="D113" s="9"/>
      <c r="E113" s="9"/>
    </row>
    <row r="114" spans="2:5" ht="15">
      <c r="B114" s="9"/>
      <c r="C114" s="9"/>
      <c r="D114" s="9"/>
      <c r="E114" s="9"/>
    </row>
    <row r="115" spans="2:5" ht="15">
      <c r="B115" s="9"/>
      <c r="C115" s="9"/>
      <c r="D115" s="9"/>
      <c r="E115" s="9"/>
    </row>
    <row r="116" spans="2:5" ht="15">
      <c r="B116" s="9"/>
      <c r="C116" s="9"/>
      <c r="D116" s="9"/>
      <c r="E116" s="9"/>
    </row>
    <row r="117" spans="2:5" ht="15">
      <c r="B117" s="9"/>
      <c r="C117" s="9"/>
      <c r="D117" s="9"/>
      <c r="E117" s="9"/>
    </row>
    <row r="118" spans="2:5" ht="15">
      <c r="B118" s="9"/>
      <c r="C118" s="9"/>
      <c r="D118" s="9"/>
      <c r="E118" s="9"/>
    </row>
    <row r="119" spans="2:5" ht="15">
      <c r="B119" s="9"/>
      <c r="C119" s="9"/>
      <c r="D119" s="9"/>
      <c r="E119" s="9"/>
    </row>
    <row r="120" spans="2:5" ht="15">
      <c r="B120" s="9"/>
      <c r="C120" s="9"/>
      <c r="D120" s="9"/>
      <c r="E120" s="9"/>
    </row>
    <row r="121" spans="2:5" ht="15">
      <c r="B121" s="9"/>
      <c r="C121" s="9"/>
      <c r="D121" s="9"/>
      <c r="E121" s="9"/>
    </row>
    <row r="122" spans="2:5" ht="15">
      <c r="B122" s="9"/>
      <c r="C122" s="9"/>
      <c r="D122" s="9"/>
      <c r="E122" s="9"/>
    </row>
    <row r="123" spans="2:5" ht="15">
      <c r="B123" s="9"/>
      <c r="C123" s="9"/>
      <c r="D123" s="9"/>
      <c r="E123" s="9"/>
    </row>
    <row r="124" spans="2:5" ht="15">
      <c r="B124" s="9"/>
      <c r="C124" s="9"/>
      <c r="D124" s="9"/>
      <c r="E124" s="9"/>
    </row>
    <row r="125" spans="2:5" ht="15">
      <c r="B125" s="9"/>
      <c r="C125" s="9"/>
      <c r="D125" s="9"/>
      <c r="E125" s="9"/>
    </row>
    <row r="126" spans="2:5" ht="15">
      <c r="B126" s="9"/>
      <c r="C126" s="9"/>
      <c r="D126" s="9"/>
      <c r="E126" s="9"/>
    </row>
    <row r="127" spans="2:5" ht="15">
      <c r="B127" s="9"/>
      <c r="C127" s="9"/>
      <c r="D127" s="9"/>
      <c r="E127" s="9"/>
    </row>
    <row r="128" spans="2:5" ht="15">
      <c r="B128" s="9"/>
      <c r="C128" s="9"/>
      <c r="D128" s="9"/>
      <c r="E128" s="9"/>
    </row>
    <row r="129" spans="2:5" ht="15">
      <c r="B129" s="9"/>
      <c r="C129" s="9"/>
      <c r="D129" s="9"/>
      <c r="E129" s="9"/>
    </row>
    <row r="130" spans="2:5" ht="15">
      <c r="B130" s="9"/>
      <c r="C130" s="9"/>
      <c r="D130" s="9"/>
      <c r="E130" s="9"/>
    </row>
    <row r="131" spans="2:5" ht="15">
      <c r="B131" s="9"/>
      <c r="C131" s="9"/>
      <c r="D131" s="9"/>
      <c r="E131" s="9"/>
    </row>
    <row r="132" spans="2:5" ht="15">
      <c r="B132" s="9"/>
      <c r="C132" s="9"/>
      <c r="D132" s="9"/>
      <c r="E132" s="9"/>
    </row>
    <row r="133" spans="2:5" ht="15">
      <c r="B133" s="9"/>
      <c r="C133" s="9"/>
      <c r="D133" s="9"/>
      <c r="E133" s="9"/>
    </row>
    <row r="134" spans="2:5" ht="15">
      <c r="B134" s="9"/>
      <c r="C134" s="9"/>
      <c r="D134" s="9"/>
      <c r="E134" s="9"/>
    </row>
    <row r="135" spans="2:5" ht="15">
      <c r="B135" s="9"/>
      <c r="C135" s="9"/>
      <c r="D135" s="9"/>
      <c r="E135" s="9"/>
    </row>
    <row r="136" spans="2:5" ht="15">
      <c r="B136" s="9"/>
      <c r="C136" s="9"/>
      <c r="D136" s="9"/>
      <c r="E136" s="9"/>
    </row>
    <row r="137" spans="2:5" ht="15">
      <c r="B137" s="9"/>
      <c r="C137" s="9"/>
      <c r="D137" s="9"/>
      <c r="E137" s="9"/>
    </row>
    <row r="138" spans="2:5" ht="15">
      <c r="B138" s="9"/>
      <c r="C138" s="9"/>
      <c r="D138" s="9"/>
      <c r="E138" s="9"/>
    </row>
    <row r="139" spans="2:5" ht="15">
      <c r="B139" s="9"/>
      <c r="C139" s="9"/>
      <c r="D139" s="9"/>
      <c r="E139" s="9"/>
    </row>
  </sheetData>
  <mergeCells count="2">
    <mergeCell ref="A1:E1"/>
    <mergeCell ref="A3:E3"/>
  </mergeCells>
  <printOptions/>
  <pageMargins left="0.5511811023622047" right="0.5511811023622047" top="0.7874015748031497" bottom="0.984251968503937" header="0.5118110236220472" footer="0.5118110236220472"/>
  <pageSetup horizontalDpi="600" verticalDpi="600" orientation="portrait" paperSize="9" r:id="rId1"/>
  <headerFooter alignWithMargins="0">
    <oddHeader>&amp;R&amp;"MS Sans Serif,Bold"APPENDIX C</oddHeader>
  </headerFooter>
</worksheet>
</file>

<file path=xl/worksheets/sheet4.xml><?xml version="1.0" encoding="utf-8"?>
<worksheet xmlns="http://schemas.openxmlformats.org/spreadsheetml/2006/main" xmlns:r="http://schemas.openxmlformats.org/officeDocument/2006/relationships">
  <dimension ref="A1:G113"/>
  <sheetViews>
    <sheetView view="pageBreakPreview" zoomScaleNormal="75" zoomScaleSheetLayoutView="100" workbookViewId="0" topLeftCell="A1">
      <selection activeCell="A1" sqref="A1:F1"/>
    </sheetView>
  </sheetViews>
  <sheetFormatPr defaultColWidth="9.140625" defaultRowHeight="12.75"/>
  <cols>
    <col min="1" max="1" width="39.28125" style="141" customWidth="1"/>
    <col min="2" max="2" width="9.421875" style="141" customWidth="1"/>
    <col min="3" max="3" width="9.8515625" style="141" customWidth="1"/>
    <col min="4" max="4" width="9.421875" style="141" customWidth="1"/>
    <col min="5" max="5" width="10.28125" style="141" customWidth="1"/>
    <col min="6" max="6" width="63.421875" style="193" customWidth="1"/>
    <col min="7" max="16384" width="9.140625" style="141" customWidth="1"/>
  </cols>
  <sheetData>
    <row r="1" spans="1:6" ht="20.25" customHeight="1">
      <c r="A1" s="280" t="s">
        <v>178</v>
      </c>
      <c r="B1" s="280"/>
      <c r="C1" s="280"/>
      <c r="D1" s="280"/>
      <c r="E1" s="280"/>
      <c r="F1" s="280"/>
    </row>
    <row r="2" ht="8.25" customHeight="1" thickBot="1">
      <c r="F2" s="141"/>
    </row>
    <row r="3" spans="1:7" ht="44.25" customHeight="1" thickBot="1">
      <c r="A3" s="142" t="s">
        <v>109</v>
      </c>
      <c r="B3" s="144" t="s">
        <v>154</v>
      </c>
      <c r="C3" s="145" t="s">
        <v>155</v>
      </c>
      <c r="D3" s="145" t="s">
        <v>156</v>
      </c>
      <c r="E3" s="145" t="s">
        <v>157</v>
      </c>
      <c r="F3" s="146" t="s">
        <v>249</v>
      </c>
      <c r="G3" s="147"/>
    </row>
    <row r="4" spans="1:6" ht="12.75">
      <c r="A4" s="151" t="s">
        <v>73</v>
      </c>
      <c r="B4" s="152"/>
      <c r="C4" s="153"/>
      <c r="D4" s="154"/>
      <c r="E4" s="153"/>
      <c r="F4" s="150"/>
    </row>
    <row r="5" spans="1:6" ht="12.75">
      <c r="A5" s="155" t="s">
        <v>74</v>
      </c>
      <c r="B5" s="156"/>
      <c r="C5" s="157"/>
      <c r="D5" s="158"/>
      <c r="E5" s="157"/>
      <c r="F5" s="150"/>
    </row>
    <row r="6" spans="1:6" ht="12.75">
      <c r="A6" s="227" t="s">
        <v>180</v>
      </c>
      <c r="B6" s="228">
        <v>11</v>
      </c>
      <c r="C6" s="229">
        <v>0</v>
      </c>
      <c r="D6" s="230">
        <v>0</v>
      </c>
      <c r="E6" s="229">
        <f>C6-B6+D6</f>
        <v>-11</v>
      </c>
      <c r="F6" s="231" t="s">
        <v>248</v>
      </c>
    </row>
    <row r="7" spans="1:6" ht="12.75">
      <c r="A7" s="227" t="s">
        <v>181</v>
      </c>
      <c r="B7" s="228">
        <v>103</v>
      </c>
      <c r="C7" s="229">
        <v>151</v>
      </c>
      <c r="D7" s="230">
        <v>-11</v>
      </c>
      <c r="E7" s="229">
        <f aca="true" t="shared" si="0" ref="E7:E28">C7-B7+D7</f>
        <v>37</v>
      </c>
      <c r="F7" s="231" t="s">
        <v>318</v>
      </c>
    </row>
    <row r="8" spans="1:6" ht="12.75">
      <c r="A8" s="227" t="s">
        <v>182</v>
      </c>
      <c r="B8" s="228">
        <v>68</v>
      </c>
      <c r="C8" s="229">
        <v>71</v>
      </c>
      <c r="D8" s="230">
        <v>0</v>
      </c>
      <c r="E8" s="229">
        <f t="shared" si="0"/>
        <v>3</v>
      </c>
      <c r="F8" s="231"/>
    </row>
    <row r="9" spans="1:6" ht="12.75">
      <c r="A9" s="227" t="s">
        <v>183</v>
      </c>
      <c r="B9" s="228">
        <v>50</v>
      </c>
      <c r="C9" s="229">
        <v>45</v>
      </c>
      <c r="D9" s="230">
        <v>0</v>
      </c>
      <c r="E9" s="229">
        <f t="shared" si="0"/>
        <v>-5</v>
      </c>
      <c r="F9" s="231"/>
    </row>
    <row r="10" spans="1:6" ht="25.5">
      <c r="A10" s="227" t="s">
        <v>184</v>
      </c>
      <c r="B10" s="228">
        <v>0</v>
      </c>
      <c r="C10" s="229">
        <v>11</v>
      </c>
      <c r="D10" s="230">
        <v>-11</v>
      </c>
      <c r="E10" s="229">
        <f t="shared" si="0"/>
        <v>0</v>
      </c>
      <c r="F10" s="231" t="s">
        <v>319</v>
      </c>
    </row>
    <row r="11" spans="1:6" ht="12.75">
      <c r="A11" s="227" t="s">
        <v>185</v>
      </c>
      <c r="B11" s="228">
        <v>145</v>
      </c>
      <c r="C11" s="229">
        <v>31</v>
      </c>
      <c r="D11" s="230">
        <v>114</v>
      </c>
      <c r="E11" s="229">
        <f t="shared" si="0"/>
        <v>0</v>
      </c>
      <c r="F11" s="231" t="s">
        <v>320</v>
      </c>
    </row>
    <row r="12" spans="1:6" ht="12.75">
      <c r="A12" s="227" t="s">
        <v>186</v>
      </c>
      <c r="B12" s="228">
        <v>541</v>
      </c>
      <c r="C12" s="229">
        <v>420</v>
      </c>
      <c r="D12" s="230">
        <v>121</v>
      </c>
      <c r="E12" s="229">
        <f t="shared" si="0"/>
        <v>0</v>
      </c>
      <c r="F12" s="231" t="s">
        <v>320</v>
      </c>
    </row>
    <row r="13" spans="1:6" ht="12.75">
      <c r="A13" s="227" t="s">
        <v>187</v>
      </c>
      <c r="B13" s="228">
        <v>30</v>
      </c>
      <c r="C13" s="229">
        <v>30</v>
      </c>
      <c r="D13" s="230">
        <v>0</v>
      </c>
      <c r="E13" s="229">
        <f t="shared" si="0"/>
        <v>0</v>
      </c>
      <c r="F13" s="231"/>
    </row>
    <row r="14" spans="1:6" ht="12.75">
      <c r="A14" s="227" t="s">
        <v>188</v>
      </c>
      <c r="B14" s="228">
        <v>251</v>
      </c>
      <c r="C14" s="229">
        <v>217</v>
      </c>
      <c r="D14" s="230">
        <v>34</v>
      </c>
      <c r="E14" s="229">
        <f t="shared" si="0"/>
        <v>0</v>
      </c>
      <c r="F14" s="231" t="s">
        <v>250</v>
      </c>
    </row>
    <row r="15" spans="1:6" ht="12.75">
      <c r="A15" s="227" t="s">
        <v>189</v>
      </c>
      <c r="B15" s="228">
        <v>30</v>
      </c>
      <c r="C15" s="229">
        <v>27</v>
      </c>
      <c r="D15" s="230">
        <v>0</v>
      </c>
      <c r="E15" s="229">
        <f t="shared" si="0"/>
        <v>-3</v>
      </c>
      <c r="F15" s="231"/>
    </row>
    <row r="16" spans="1:6" ht="12.75">
      <c r="A16" s="227" t="s">
        <v>190</v>
      </c>
      <c r="B16" s="228">
        <v>8</v>
      </c>
      <c r="C16" s="229">
        <v>0</v>
      </c>
      <c r="D16" s="230">
        <v>0</v>
      </c>
      <c r="E16" s="229">
        <f t="shared" si="0"/>
        <v>-8</v>
      </c>
      <c r="F16" s="231"/>
    </row>
    <row r="17" spans="1:6" ht="15.75" customHeight="1">
      <c r="A17" s="227" t="s">
        <v>185</v>
      </c>
      <c r="B17" s="228">
        <v>5</v>
      </c>
      <c r="C17" s="229">
        <v>1</v>
      </c>
      <c r="D17" s="230">
        <v>0</v>
      </c>
      <c r="E17" s="229">
        <f t="shared" si="0"/>
        <v>-4</v>
      </c>
      <c r="F17" s="231"/>
    </row>
    <row r="18" spans="1:6" ht="12.75">
      <c r="A18" s="227" t="s">
        <v>191</v>
      </c>
      <c r="B18" s="228">
        <v>5</v>
      </c>
      <c r="C18" s="229">
        <v>5</v>
      </c>
      <c r="D18" s="230">
        <v>0</v>
      </c>
      <c r="E18" s="229">
        <f t="shared" si="0"/>
        <v>0</v>
      </c>
      <c r="F18" s="231"/>
    </row>
    <row r="19" spans="1:6" ht="12.75">
      <c r="A19" s="227" t="s">
        <v>192</v>
      </c>
      <c r="B19" s="228">
        <v>185</v>
      </c>
      <c r="C19" s="229">
        <v>185</v>
      </c>
      <c r="D19" s="230">
        <v>0</v>
      </c>
      <c r="E19" s="229">
        <f t="shared" si="0"/>
        <v>0</v>
      </c>
      <c r="F19" s="231"/>
    </row>
    <row r="20" spans="1:6" ht="12.75">
      <c r="A20" s="227" t="s">
        <v>193</v>
      </c>
      <c r="B20" s="228">
        <v>10</v>
      </c>
      <c r="C20" s="229">
        <v>10</v>
      </c>
      <c r="D20" s="230">
        <v>0</v>
      </c>
      <c r="E20" s="229">
        <f t="shared" si="0"/>
        <v>0</v>
      </c>
      <c r="F20" s="231"/>
    </row>
    <row r="21" spans="1:6" ht="12.75">
      <c r="A21" s="227" t="s">
        <v>194</v>
      </c>
      <c r="B21" s="228">
        <v>7</v>
      </c>
      <c r="C21" s="229">
        <v>7</v>
      </c>
      <c r="D21" s="230">
        <v>0</v>
      </c>
      <c r="E21" s="229">
        <f t="shared" si="0"/>
        <v>0</v>
      </c>
      <c r="F21" s="231"/>
    </row>
    <row r="22" spans="1:6" ht="12.75">
      <c r="A22" s="227" t="s">
        <v>195</v>
      </c>
      <c r="B22" s="228">
        <v>334</v>
      </c>
      <c r="C22" s="229">
        <v>334</v>
      </c>
      <c r="D22" s="230">
        <v>0</v>
      </c>
      <c r="E22" s="229">
        <f t="shared" si="0"/>
        <v>0</v>
      </c>
      <c r="F22" s="231"/>
    </row>
    <row r="23" spans="1:6" ht="25.5">
      <c r="A23" s="227" t="s">
        <v>196</v>
      </c>
      <c r="B23" s="228">
        <v>210</v>
      </c>
      <c r="C23" s="229">
        <v>14</v>
      </c>
      <c r="D23" s="230">
        <v>196</v>
      </c>
      <c r="E23" s="229">
        <f t="shared" si="0"/>
        <v>0</v>
      </c>
      <c r="F23" s="231" t="s">
        <v>253</v>
      </c>
    </row>
    <row r="24" spans="1:6" ht="12.75">
      <c r="A24" s="227" t="s">
        <v>197</v>
      </c>
      <c r="B24" s="228">
        <v>137</v>
      </c>
      <c r="C24" s="229">
        <v>99</v>
      </c>
      <c r="D24" s="230">
        <v>38</v>
      </c>
      <c r="E24" s="229">
        <f t="shared" si="0"/>
        <v>0</v>
      </c>
      <c r="F24" s="231" t="s">
        <v>320</v>
      </c>
    </row>
    <row r="25" spans="1:6" ht="25.5">
      <c r="A25" s="227" t="s">
        <v>198</v>
      </c>
      <c r="B25" s="228">
        <v>89</v>
      </c>
      <c r="C25" s="229">
        <v>26</v>
      </c>
      <c r="D25" s="230">
        <v>0</v>
      </c>
      <c r="E25" s="229">
        <f t="shared" si="0"/>
        <v>-63</v>
      </c>
      <c r="F25" s="231" t="s">
        <v>252</v>
      </c>
    </row>
    <row r="26" spans="1:6" ht="25.5">
      <c r="A26" s="227" t="s">
        <v>199</v>
      </c>
      <c r="B26" s="228">
        <v>75</v>
      </c>
      <c r="C26" s="229">
        <v>0</v>
      </c>
      <c r="D26" s="230">
        <v>75</v>
      </c>
      <c r="E26" s="229">
        <f t="shared" si="0"/>
        <v>0</v>
      </c>
      <c r="F26" s="231" t="s">
        <v>251</v>
      </c>
    </row>
    <row r="27" spans="1:6" ht="12.75">
      <c r="A27" s="227" t="s">
        <v>200</v>
      </c>
      <c r="B27" s="228">
        <v>9</v>
      </c>
      <c r="C27" s="229">
        <v>9</v>
      </c>
      <c r="D27" s="230">
        <v>0</v>
      </c>
      <c r="E27" s="229">
        <f t="shared" si="0"/>
        <v>0</v>
      </c>
      <c r="F27" s="231"/>
    </row>
    <row r="28" spans="1:6" ht="38.25">
      <c r="A28" s="227" t="s">
        <v>201</v>
      </c>
      <c r="B28" s="228">
        <v>40</v>
      </c>
      <c r="C28" s="229">
        <v>117</v>
      </c>
      <c r="D28" s="230">
        <v>0</v>
      </c>
      <c r="E28" s="229">
        <f t="shared" si="0"/>
        <v>77</v>
      </c>
      <c r="F28" s="231" t="s">
        <v>349</v>
      </c>
    </row>
    <row r="29" spans="1:6" ht="12.75">
      <c r="A29" s="265" t="s">
        <v>75</v>
      </c>
      <c r="B29" s="233">
        <f>SUM(B6:B28)</f>
        <v>2343</v>
      </c>
      <c r="C29" s="234">
        <f>SUM(C6:C28)</f>
        <v>1810</v>
      </c>
      <c r="D29" s="235">
        <f>SUM(D6:D28)</f>
        <v>556</v>
      </c>
      <c r="E29" s="234">
        <f>SUM(E6:E28)</f>
        <v>23</v>
      </c>
      <c r="F29" s="160"/>
    </row>
    <row r="30" spans="1:6" ht="6" customHeight="1">
      <c r="A30" s="161"/>
      <c r="B30" s="162"/>
      <c r="C30" s="163"/>
      <c r="D30" s="164"/>
      <c r="E30" s="163"/>
      <c r="F30" s="165"/>
    </row>
    <row r="31" spans="1:6" ht="12.75">
      <c r="A31" s="151" t="s">
        <v>76</v>
      </c>
      <c r="B31" s="166"/>
      <c r="C31" s="167"/>
      <c r="D31" s="168"/>
      <c r="E31" s="167"/>
      <c r="F31" s="169"/>
    </row>
    <row r="32" spans="1:6" ht="12.75">
      <c r="A32" s="170" t="s">
        <v>77</v>
      </c>
      <c r="B32" s="171"/>
      <c r="C32" s="172"/>
      <c r="D32" s="173"/>
      <c r="E32" s="172"/>
      <c r="F32" s="174"/>
    </row>
    <row r="33" spans="1:6" ht="12.75">
      <c r="A33" s="236" t="s">
        <v>78</v>
      </c>
      <c r="B33" s="240">
        <v>425</v>
      </c>
      <c r="C33" s="241">
        <v>352</v>
      </c>
      <c r="D33" s="242">
        <v>0</v>
      </c>
      <c r="E33" s="229">
        <f>C33-B33+D33</f>
        <v>-73</v>
      </c>
      <c r="F33" s="243" t="s">
        <v>153</v>
      </c>
    </row>
    <row r="34" spans="1:6" ht="25.5">
      <c r="A34" s="236" t="s">
        <v>79</v>
      </c>
      <c r="B34" s="228">
        <v>375</v>
      </c>
      <c r="C34" s="229">
        <v>231</v>
      </c>
      <c r="D34" s="230">
        <v>144</v>
      </c>
      <c r="E34" s="229">
        <f>C34-B34+D34</f>
        <v>0</v>
      </c>
      <c r="F34" s="232" t="s">
        <v>254</v>
      </c>
    </row>
    <row r="35" spans="1:6" ht="12.75">
      <c r="A35" s="266" t="s">
        <v>75</v>
      </c>
      <c r="B35" s="244">
        <f>SUM(B33:B34)</f>
        <v>800</v>
      </c>
      <c r="C35" s="245">
        <f>SUM(C33:C34)</f>
        <v>583</v>
      </c>
      <c r="D35" s="246">
        <f>SUM(D33:D34)</f>
        <v>144</v>
      </c>
      <c r="E35" s="245">
        <f>SUM(E33:E34)</f>
        <v>-73</v>
      </c>
      <c r="F35" s="177"/>
    </row>
    <row r="36" spans="1:6" ht="6" customHeight="1">
      <c r="A36" s="178"/>
      <c r="B36" s="162"/>
      <c r="C36" s="163"/>
      <c r="D36" s="164"/>
      <c r="E36" s="163"/>
      <c r="F36" s="165"/>
    </row>
    <row r="37" spans="1:6" ht="12.75">
      <c r="A37" s="179" t="s">
        <v>80</v>
      </c>
      <c r="B37" s="166"/>
      <c r="C37" s="167"/>
      <c r="D37" s="168"/>
      <c r="E37" s="167"/>
      <c r="F37" s="169"/>
    </row>
    <row r="38" spans="1:6" ht="12.75">
      <c r="A38" s="247" t="s">
        <v>202</v>
      </c>
      <c r="B38" s="237">
        <v>132</v>
      </c>
      <c r="C38" s="238">
        <v>142</v>
      </c>
      <c r="D38" s="248">
        <v>-10</v>
      </c>
      <c r="E38" s="229">
        <f aca="true" t="shared" si="1" ref="E38:E57">C38-B38+D38</f>
        <v>0</v>
      </c>
      <c r="F38" s="232" t="s">
        <v>255</v>
      </c>
    </row>
    <row r="39" spans="1:6" s="180" customFormat="1" ht="25.5">
      <c r="A39" s="247" t="s">
        <v>203</v>
      </c>
      <c r="B39" s="237">
        <v>28</v>
      </c>
      <c r="C39" s="238">
        <v>16</v>
      </c>
      <c r="D39" s="239">
        <v>12</v>
      </c>
      <c r="E39" s="229">
        <f t="shared" si="1"/>
        <v>0</v>
      </c>
      <c r="F39" s="232" t="s">
        <v>256</v>
      </c>
    </row>
    <row r="40" spans="1:6" s="180" customFormat="1" ht="12.75">
      <c r="A40" s="247" t="s">
        <v>204</v>
      </c>
      <c r="B40" s="237">
        <v>28</v>
      </c>
      <c r="C40" s="238">
        <v>25</v>
      </c>
      <c r="D40" s="248">
        <v>0</v>
      </c>
      <c r="E40" s="229">
        <f t="shared" si="1"/>
        <v>-3</v>
      </c>
      <c r="F40" s="232"/>
    </row>
    <row r="41" spans="1:6" s="180" customFormat="1" ht="12.75">
      <c r="A41" s="247" t="s">
        <v>205</v>
      </c>
      <c r="B41" s="237">
        <v>9</v>
      </c>
      <c r="C41" s="238">
        <v>12</v>
      </c>
      <c r="D41" s="248">
        <v>0</v>
      </c>
      <c r="E41" s="229">
        <f t="shared" si="1"/>
        <v>3</v>
      </c>
      <c r="F41" s="232"/>
    </row>
    <row r="42" spans="1:6" s="180" customFormat="1" ht="12.75">
      <c r="A42" s="247" t="s">
        <v>206</v>
      </c>
      <c r="B42" s="237">
        <v>22</v>
      </c>
      <c r="C42" s="238">
        <v>36</v>
      </c>
      <c r="D42" s="248">
        <v>0</v>
      </c>
      <c r="E42" s="229">
        <f t="shared" si="1"/>
        <v>14</v>
      </c>
      <c r="F42" s="232" t="s">
        <v>257</v>
      </c>
    </row>
    <row r="43" spans="1:6" s="180" customFormat="1" ht="12.75">
      <c r="A43" s="247" t="s">
        <v>207</v>
      </c>
      <c r="B43" s="237">
        <v>11</v>
      </c>
      <c r="C43" s="238">
        <v>10</v>
      </c>
      <c r="D43" s="248">
        <v>0</v>
      </c>
      <c r="E43" s="229">
        <f t="shared" si="1"/>
        <v>-1</v>
      </c>
      <c r="F43" s="232"/>
    </row>
    <row r="44" spans="1:6" ht="12.75">
      <c r="A44" s="247" t="s">
        <v>208</v>
      </c>
      <c r="B44" s="237">
        <v>18</v>
      </c>
      <c r="C44" s="238">
        <v>14</v>
      </c>
      <c r="D44" s="248">
        <v>0</v>
      </c>
      <c r="E44" s="229">
        <f t="shared" si="1"/>
        <v>-4</v>
      </c>
      <c r="F44" s="232"/>
    </row>
    <row r="45" spans="1:6" ht="15.75" customHeight="1">
      <c r="A45" s="247" t="s">
        <v>81</v>
      </c>
      <c r="B45" s="237">
        <v>11</v>
      </c>
      <c r="C45" s="238">
        <v>8</v>
      </c>
      <c r="D45" s="248">
        <v>0</v>
      </c>
      <c r="E45" s="229">
        <f t="shared" si="1"/>
        <v>-3</v>
      </c>
      <c r="F45" s="232"/>
    </row>
    <row r="46" spans="1:6" ht="12.75">
      <c r="A46" s="247" t="s">
        <v>209</v>
      </c>
      <c r="B46" s="237">
        <v>1578</v>
      </c>
      <c r="C46" s="238">
        <v>1578</v>
      </c>
      <c r="D46" s="248">
        <v>0</v>
      </c>
      <c r="E46" s="229">
        <f t="shared" si="1"/>
        <v>0</v>
      </c>
      <c r="F46" s="232"/>
    </row>
    <row r="47" spans="1:6" ht="12.75">
      <c r="A47" s="247" t="s">
        <v>210</v>
      </c>
      <c r="B47" s="237">
        <v>20</v>
      </c>
      <c r="C47" s="238">
        <v>20</v>
      </c>
      <c r="D47" s="248">
        <v>0</v>
      </c>
      <c r="E47" s="229">
        <f t="shared" si="1"/>
        <v>0</v>
      </c>
      <c r="F47" s="232"/>
    </row>
    <row r="48" spans="1:6" ht="12.75">
      <c r="A48" s="247" t="s">
        <v>87</v>
      </c>
      <c r="B48" s="237">
        <v>18</v>
      </c>
      <c r="C48" s="238">
        <v>20</v>
      </c>
      <c r="D48" s="248">
        <v>0</v>
      </c>
      <c r="E48" s="229">
        <f t="shared" si="1"/>
        <v>2</v>
      </c>
      <c r="F48" s="232"/>
    </row>
    <row r="49" spans="1:6" ht="12.75">
      <c r="A49" s="247" t="s">
        <v>88</v>
      </c>
      <c r="B49" s="237">
        <v>9</v>
      </c>
      <c r="C49" s="238">
        <v>9</v>
      </c>
      <c r="D49" s="248">
        <v>0</v>
      </c>
      <c r="E49" s="229">
        <f t="shared" si="1"/>
        <v>0</v>
      </c>
      <c r="F49" s="232"/>
    </row>
    <row r="50" spans="1:6" ht="25.5">
      <c r="A50" s="247" t="s">
        <v>211</v>
      </c>
      <c r="B50" s="237">
        <v>33</v>
      </c>
      <c r="C50" s="238">
        <v>0</v>
      </c>
      <c r="D50" s="248">
        <v>33</v>
      </c>
      <c r="E50" s="229">
        <f t="shared" si="1"/>
        <v>0</v>
      </c>
      <c r="F50" s="232" t="s">
        <v>258</v>
      </c>
    </row>
    <row r="51" spans="1:6" ht="25.5">
      <c r="A51" s="247" t="s">
        <v>83</v>
      </c>
      <c r="B51" s="237">
        <v>10</v>
      </c>
      <c r="C51" s="238">
        <v>2</v>
      </c>
      <c r="D51" s="248">
        <v>8</v>
      </c>
      <c r="E51" s="229">
        <f t="shared" si="1"/>
        <v>0</v>
      </c>
      <c r="F51" s="232" t="s">
        <v>258</v>
      </c>
    </row>
    <row r="52" spans="1:6" ht="12.75">
      <c r="A52" s="247" t="s">
        <v>85</v>
      </c>
      <c r="B52" s="237">
        <v>10</v>
      </c>
      <c r="C52" s="238">
        <v>8</v>
      </c>
      <c r="D52" s="248">
        <v>0</v>
      </c>
      <c r="E52" s="229">
        <f t="shared" si="1"/>
        <v>-2</v>
      </c>
      <c r="F52" s="232"/>
    </row>
    <row r="53" spans="1:6" ht="12.75">
      <c r="A53" s="247" t="s">
        <v>82</v>
      </c>
      <c r="B53" s="237">
        <v>70</v>
      </c>
      <c r="C53" s="238">
        <v>80</v>
      </c>
      <c r="D53" s="248">
        <v>0</v>
      </c>
      <c r="E53" s="229">
        <f t="shared" si="1"/>
        <v>10</v>
      </c>
      <c r="F53" s="232"/>
    </row>
    <row r="54" spans="1:6" ht="25.5">
      <c r="A54" s="247" t="s">
        <v>212</v>
      </c>
      <c r="B54" s="237">
        <v>98</v>
      </c>
      <c r="C54" s="238">
        <v>113</v>
      </c>
      <c r="D54" s="248">
        <v>-15</v>
      </c>
      <c r="E54" s="229">
        <f t="shared" si="1"/>
        <v>0</v>
      </c>
      <c r="F54" s="232" t="s">
        <v>321</v>
      </c>
    </row>
    <row r="55" spans="1:6" ht="12.75">
      <c r="A55" s="247" t="s">
        <v>213</v>
      </c>
      <c r="B55" s="237">
        <v>6</v>
      </c>
      <c r="C55" s="238">
        <v>5</v>
      </c>
      <c r="D55" s="248">
        <v>0</v>
      </c>
      <c r="E55" s="229">
        <f t="shared" si="1"/>
        <v>-1</v>
      </c>
      <c r="F55" s="232"/>
    </row>
    <row r="56" spans="1:6" ht="12.75">
      <c r="A56" s="247" t="s">
        <v>84</v>
      </c>
      <c r="B56" s="237">
        <v>1</v>
      </c>
      <c r="C56" s="238">
        <v>1</v>
      </c>
      <c r="D56" s="248">
        <v>0</v>
      </c>
      <c r="E56" s="229">
        <f t="shared" si="1"/>
        <v>0</v>
      </c>
      <c r="F56" s="232"/>
    </row>
    <row r="57" spans="1:6" ht="51">
      <c r="A57" s="247" t="s">
        <v>86</v>
      </c>
      <c r="B57" s="237">
        <v>170</v>
      </c>
      <c r="C57" s="238">
        <v>208</v>
      </c>
      <c r="D57" s="248">
        <v>0</v>
      </c>
      <c r="E57" s="229">
        <f t="shared" si="1"/>
        <v>38</v>
      </c>
      <c r="F57" s="232" t="s">
        <v>350</v>
      </c>
    </row>
    <row r="58" spans="1:6" ht="12.75">
      <c r="A58" s="182" t="s">
        <v>75</v>
      </c>
      <c r="B58" s="233">
        <f>SUM(B38:B57)</f>
        <v>2282</v>
      </c>
      <c r="C58" s="234">
        <f>SUM(C38:C57)</f>
        <v>2307</v>
      </c>
      <c r="D58" s="235">
        <f>SUM(D38:D57)</f>
        <v>28</v>
      </c>
      <c r="E58" s="234">
        <f>SUM(E38:E57)</f>
        <v>53</v>
      </c>
      <c r="F58" s="177"/>
    </row>
    <row r="59" spans="1:6" ht="6" customHeight="1">
      <c r="A59" s="161"/>
      <c r="B59" s="162"/>
      <c r="C59" s="163"/>
      <c r="D59" s="164"/>
      <c r="E59" s="163"/>
      <c r="F59" s="165"/>
    </row>
    <row r="60" spans="1:6" ht="12.75">
      <c r="A60" s="179" t="s">
        <v>110</v>
      </c>
      <c r="B60" s="184"/>
      <c r="C60" s="185"/>
      <c r="D60" s="186"/>
      <c r="E60" s="185"/>
      <c r="F60" s="174"/>
    </row>
    <row r="61" spans="1:7" ht="12.75">
      <c r="A61" s="247" t="s">
        <v>214</v>
      </c>
      <c r="B61" s="237">
        <v>23</v>
      </c>
      <c r="C61" s="238">
        <v>23</v>
      </c>
      <c r="D61" s="248">
        <v>0</v>
      </c>
      <c r="E61" s="229">
        <f aca="true" t="shared" si="2" ref="E61:E89">C61-B61+D61</f>
        <v>0</v>
      </c>
      <c r="F61" s="232"/>
      <c r="G61" s="181"/>
    </row>
    <row r="62" spans="1:6" ht="12.75">
      <c r="A62" s="247" t="s">
        <v>215</v>
      </c>
      <c r="B62" s="237">
        <v>15</v>
      </c>
      <c r="C62" s="238">
        <v>15</v>
      </c>
      <c r="D62" s="248">
        <v>0</v>
      </c>
      <c r="E62" s="229">
        <f t="shared" si="2"/>
        <v>0</v>
      </c>
      <c r="F62" s="232"/>
    </row>
    <row r="63" spans="1:6" ht="12.75">
      <c r="A63" s="247" t="s">
        <v>216</v>
      </c>
      <c r="B63" s="237">
        <v>958</v>
      </c>
      <c r="C63" s="238">
        <v>960</v>
      </c>
      <c r="D63" s="248">
        <v>0</v>
      </c>
      <c r="E63" s="229">
        <f t="shared" si="2"/>
        <v>2</v>
      </c>
      <c r="F63" s="232"/>
    </row>
    <row r="64" spans="1:6" ht="12.75">
      <c r="A64" s="247" t="s">
        <v>217</v>
      </c>
      <c r="B64" s="237">
        <v>91</v>
      </c>
      <c r="C64" s="238">
        <v>26</v>
      </c>
      <c r="D64" s="248">
        <v>65</v>
      </c>
      <c r="E64" s="229">
        <f t="shared" si="2"/>
        <v>0</v>
      </c>
      <c r="F64" s="232" t="s">
        <v>0</v>
      </c>
    </row>
    <row r="65" spans="1:6" ht="12.75">
      <c r="A65" s="247" t="s">
        <v>218</v>
      </c>
      <c r="B65" s="237">
        <v>64</v>
      </c>
      <c r="C65" s="238">
        <v>55</v>
      </c>
      <c r="D65" s="248">
        <v>0</v>
      </c>
      <c r="E65" s="229">
        <f t="shared" si="2"/>
        <v>-9</v>
      </c>
      <c r="F65" s="232"/>
    </row>
    <row r="66" spans="1:6" ht="12.75">
      <c r="A66" s="247" t="s">
        <v>219</v>
      </c>
      <c r="B66" s="237">
        <v>34</v>
      </c>
      <c r="C66" s="238">
        <v>19</v>
      </c>
      <c r="D66" s="248">
        <v>15</v>
      </c>
      <c r="E66" s="229">
        <f t="shared" si="2"/>
        <v>0</v>
      </c>
      <c r="F66" s="232" t="s">
        <v>0</v>
      </c>
    </row>
    <row r="67" spans="1:6" ht="12.75">
      <c r="A67" s="247" t="s">
        <v>220</v>
      </c>
      <c r="B67" s="237">
        <v>34</v>
      </c>
      <c r="C67" s="238">
        <v>38</v>
      </c>
      <c r="D67" s="248">
        <v>0</v>
      </c>
      <c r="E67" s="229">
        <f t="shared" si="2"/>
        <v>4</v>
      </c>
      <c r="F67" s="232"/>
    </row>
    <row r="68" spans="1:6" ht="12.75">
      <c r="A68" s="247" t="s">
        <v>221</v>
      </c>
      <c r="B68" s="237">
        <v>23</v>
      </c>
      <c r="C68" s="238">
        <v>20</v>
      </c>
      <c r="D68" s="248">
        <v>0</v>
      </c>
      <c r="E68" s="229">
        <f t="shared" si="2"/>
        <v>-3</v>
      </c>
      <c r="F68" s="232"/>
    </row>
    <row r="69" spans="1:6" ht="12.75">
      <c r="A69" s="247" t="s">
        <v>90</v>
      </c>
      <c r="B69" s="237">
        <v>20</v>
      </c>
      <c r="C69" s="238">
        <v>6</v>
      </c>
      <c r="D69" s="248">
        <v>14</v>
      </c>
      <c r="E69" s="229">
        <f t="shared" si="2"/>
        <v>0</v>
      </c>
      <c r="F69" s="232" t="s">
        <v>0</v>
      </c>
    </row>
    <row r="70" spans="1:6" ht="12.75">
      <c r="A70" s="247" t="s">
        <v>222</v>
      </c>
      <c r="B70" s="237">
        <v>41</v>
      </c>
      <c r="C70" s="238">
        <v>24</v>
      </c>
      <c r="D70" s="248">
        <v>17</v>
      </c>
      <c r="E70" s="229">
        <f t="shared" si="2"/>
        <v>0</v>
      </c>
      <c r="F70" s="232" t="s">
        <v>0</v>
      </c>
    </row>
    <row r="71" spans="1:6" ht="12.75">
      <c r="A71" s="247" t="s">
        <v>92</v>
      </c>
      <c r="B71" s="237">
        <v>1</v>
      </c>
      <c r="C71" s="238">
        <v>1</v>
      </c>
      <c r="D71" s="248">
        <v>0</v>
      </c>
      <c r="E71" s="229">
        <f t="shared" si="2"/>
        <v>0</v>
      </c>
      <c r="F71" s="232"/>
    </row>
    <row r="72" spans="1:6" ht="12.75">
      <c r="A72" s="247" t="s">
        <v>223</v>
      </c>
      <c r="B72" s="237">
        <v>3</v>
      </c>
      <c r="C72" s="238">
        <v>3</v>
      </c>
      <c r="D72" s="248">
        <v>0</v>
      </c>
      <c r="E72" s="229">
        <f t="shared" si="2"/>
        <v>0</v>
      </c>
      <c r="F72" s="232"/>
    </row>
    <row r="73" spans="1:6" ht="12.75">
      <c r="A73" s="247" t="s">
        <v>94</v>
      </c>
      <c r="B73" s="237">
        <v>6</v>
      </c>
      <c r="C73" s="238">
        <v>5</v>
      </c>
      <c r="D73" s="248">
        <v>0</v>
      </c>
      <c r="E73" s="229">
        <f t="shared" si="2"/>
        <v>-1</v>
      </c>
      <c r="F73" s="232"/>
    </row>
    <row r="74" spans="1:6" ht="25.5">
      <c r="A74" s="247" t="s">
        <v>224</v>
      </c>
      <c r="B74" s="237">
        <v>56</v>
      </c>
      <c r="C74" s="238">
        <v>18</v>
      </c>
      <c r="D74" s="248">
        <v>38</v>
      </c>
      <c r="E74" s="229">
        <f t="shared" si="2"/>
        <v>0</v>
      </c>
      <c r="F74" s="232" t="s">
        <v>259</v>
      </c>
    </row>
    <row r="75" spans="1:6" ht="25.5">
      <c r="A75" s="247" t="s">
        <v>225</v>
      </c>
      <c r="B75" s="237">
        <v>51</v>
      </c>
      <c r="C75" s="238">
        <v>11</v>
      </c>
      <c r="D75" s="248">
        <v>40</v>
      </c>
      <c r="E75" s="229">
        <f t="shared" si="2"/>
        <v>0</v>
      </c>
      <c r="F75" s="232" t="s">
        <v>322</v>
      </c>
    </row>
    <row r="76" spans="1:6" ht="12.75">
      <c r="A76" s="247" t="s">
        <v>226</v>
      </c>
      <c r="B76" s="237">
        <v>17</v>
      </c>
      <c r="C76" s="238">
        <v>0</v>
      </c>
      <c r="D76" s="248">
        <v>17</v>
      </c>
      <c r="E76" s="229">
        <f t="shared" si="2"/>
        <v>0</v>
      </c>
      <c r="F76" s="232" t="s">
        <v>323</v>
      </c>
    </row>
    <row r="77" spans="1:6" ht="12.75">
      <c r="A77" s="247" t="s">
        <v>227</v>
      </c>
      <c r="B77" s="237">
        <v>12</v>
      </c>
      <c r="C77" s="238">
        <v>12</v>
      </c>
      <c r="D77" s="248">
        <v>0</v>
      </c>
      <c r="E77" s="229">
        <f t="shared" si="2"/>
        <v>0</v>
      </c>
      <c r="F77" s="232"/>
    </row>
    <row r="78" spans="1:6" ht="25.5">
      <c r="A78" s="247" t="s">
        <v>228</v>
      </c>
      <c r="B78" s="237">
        <v>11</v>
      </c>
      <c r="C78" s="238">
        <v>0</v>
      </c>
      <c r="D78" s="248">
        <v>11</v>
      </c>
      <c r="E78" s="229">
        <f t="shared" si="2"/>
        <v>0</v>
      </c>
      <c r="F78" s="232" t="s">
        <v>322</v>
      </c>
    </row>
    <row r="79" spans="1:6" ht="12.75">
      <c r="A79" s="247" t="s">
        <v>229</v>
      </c>
      <c r="B79" s="237">
        <v>8</v>
      </c>
      <c r="C79" s="238">
        <v>7</v>
      </c>
      <c r="D79" s="248">
        <v>0</v>
      </c>
      <c r="E79" s="229">
        <f t="shared" si="2"/>
        <v>-1</v>
      </c>
      <c r="F79" s="232"/>
    </row>
    <row r="80" spans="1:6" ht="25.5">
      <c r="A80" s="247" t="s">
        <v>230</v>
      </c>
      <c r="B80" s="237">
        <v>8</v>
      </c>
      <c r="C80" s="238">
        <v>0</v>
      </c>
      <c r="D80" s="248">
        <v>8</v>
      </c>
      <c r="E80" s="229">
        <f t="shared" si="2"/>
        <v>0</v>
      </c>
      <c r="F80" s="232" t="s">
        <v>322</v>
      </c>
    </row>
    <row r="81" spans="1:6" ht="25.5">
      <c r="A81" s="247" t="s">
        <v>231</v>
      </c>
      <c r="B81" s="237">
        <v>6</v>
      </c>
      <c r="C81" s="238">
        <v>0</v>
      </c>
      <c r="D81" s="248">
        <v>6</v>
      </c>
      <c r="E81" s="229">
        <f t="shared" si="2"/>
        <v>0</v>
      </c>
      <c r="F81" s="232" t="s">
        <v>322</v>
      </c>
    </row>
    <row r="82" spans="1:6" ht="12.75">
      <c r="A82" s="247" t="s">
        <v>89</v>
      </c>
      <c r="B82" s="237">
        <v>15</v>
      </c>
      <c r="C82" s="238">
        <v>19</v>
      </c>
      <c r="D82" s="248">
        <v>0</v>
      </c>
      <c r="E82" s="229">
        <f t="shared" si="2"/>
        <v>4</v>
      </c>
      <c r="F82" s="232"/>
    </row>
    <row r="83" spans="1:6" ht="76.5">
      <c r="A83" s="247" t="s">
        <v>232</v>
      </c>
      <c r="B83" s="237">
        <v>50</v>
      </c>
      <c r="C83" s="238">
        <v>98</v>
      </c>
      <c r="D83" s="248">
        <v>0</v>
      </c>
      <c r="E83" s="229">
        <f t="shared" si="2"/>
        <v>48</v>
      </c>
      <c r="F83" s="232" t="s">
        <v>351</v>
      </c>
    </row>
    <row r="84" spans="1:6" ht="12.75">
      <c r="A84" s="247" t="s">
        <v>91</v>
      </c>
      <c r="B84" s="237">
        <v>25</v>
      </c>
      <c r="C84" s="238">
        <v>25</v>
      </c>
      <c r="D84" s="248">
        <v>0</v>
      </c>
      <c r="E84" s="229">
        <f t="shared" si="2"/>
        <v>0</v>
      </c>
      <c r="F84" s="232"/>
    </row>
    <row r="85" spans="1:6" ht="12.75">
      <c r="A85" s="247" t="s">
        <v>233</v>
      </c>
      <c r="B85" s="237">
        <v>2</v>
      </c>
      <c r="C85" s="238">
        <v>2</v>
      </c>
      <c r="D85" s="248">
        <v>0</v>
      </c>
      <c r="E85" s="229">
        <f t="shared" si="2"/>
        <v>0</v>
      </c>
      <c r="F85" s="232"/>
    </row>
    <row r="86" spans="1:6" ht="12.75">
      <c r="A86" s="247" t="s">
        <v>93</v>
      </c>
      <c r="B86" s="237">
        <v>15</v>
      </c>
      <c r="C86" s="238">
        <v>15</v>
      </c>
      <c r="D86" s="248">
        <v>0</v>
      </c>
      <c r="E86" s="229">
        <f t="shared" si="2"/>
        <v>0</v>
      </c>
      <c r="F86" s="232"/>
    </row>
    <row r="87" spans="1:6" ht="12.75">
      <c r="A87" s="247" t="s">
        <v>96</v>
      </c>
      <c r="B87" s="237">
        <v>29</v>
      </c>
      <c r="C87" s="238">
        <v>23</v>
      </c>
      <c r="D87" s="248">
        <v>0</v>
      </c>
      <c r="E87" s="229">
        <f t="shared" si="2"/>
        <v>-6</v>
      </c>
      <c r="F87" s="232"/>
    </row>
    <row r="88" spans="1:6" ht="12.75">
      <c r="A88" s="247" t="s">
        <v>234</v>
      </c>
      <c r="B88" s="237">
        <v>15</v>
      </c>
      <c r="C88" s="238">
        <v>0</v>
      </c>
      <c r="D88" s="248">
        <v>15</v>
      </c>
      <c r="E88" s="229">
        <f t="shared" si="2"/>
        <v>0</v>
      </c>
      <c r="F88" s="232" t="s">
        <v>5</v>
      </c>
    </row>
    <row r="89" spans="1:6" ht="12.75">
      <c r="A89" s="247" t="s">
        <v>95</v>
      </c>
      <c r="B89" s="237">
        <v>5</v>
      </c>
      <c r="C89" s="238">
        <v>5</v>
      </c>
      <c r="D89" s="248">
        <v>0</v>
      </c>
      <c r="E89" s="229">
        <f t="shared" si="2"/>
        <v>0</v>
      </c>
      <c r="F89" s="232"/>
    </row>
    <row r="90" spans="1:6" ht="12.75">
      <c r="A90" s="182" t="s">
        <v>75</v>
      </c>
      <c r="B90" s="233">
        <f>SUM(B61:B89)</f>
        <v>1638</v>
      </c>
      <c r="C90" s="234">
        <f>SUM(C61:C89)</f>
        <v>1430</v>
      </c>
      <c r="D90" s="235">
        <f>SUM(D61:D89)</f>
        <v>246</v>
      </c>
      <c r="E90" s="234">
        <f>SUM(E61:E89)</f>
        <v>38</v>
      </c>
      <c r="F90" s="177"/>
    </row>
    <row r="91" spans="1:6" ht="6" customHeight="1">
      <c r="A91" s="161"/>
      <c r="B91" s="162"/>
      <c r="C91" s="163"/>
      <c r="D91" s="164"/>
      <c r="E91" s="163"/>
      <c r="F91" s="165"/>
    </row>
    <row r="92" spans="1:6" ht="12.75">
      <c r="A92" s="179" t="s">
        <v>97</v>
      </c>
      <c r="B92" s="166"/>
      <c r="C92" s="167"/>
      <c r="D92" s="168"/>
      <c r="E92" s="167"/>
      <c r="F92" s="169"/>
    </row>
    <row r="93" spans="1:6" ht="12.75">
      <c r="A93" s="247" t="s">
        <v>235</v>
      </c>
      <c r="B93" s="237">
        <v>310</v>
      </c>
      <c r="C93" s="238">
        <v>201</v>
      </c>
      <c r="D93" s="248">
        <v>109</v>
      </c>
      <c r="E93" s="229">
        <f aca="true" t="shared" si="3" ref="E93:E106">C93-B93+D93</f>
        <v>0</v>
      </c>
      <c r="F93" s="232"/>
    </row>
    <row r="94" spans="1:6" ht="12.75">
      <c r="A94" s="247" t="s">
        <v>236</v>
      </c>
      <c r="B94" s="237">
        <v>310</v>
      </c>
      <c r="C94" s="238">
        <v>312</v>
      </c>
      <c r="D94" s="248">
        <v>0</v>
      </c>
      <c r="E94" s="229">
        <f t="shared" si="3"/>
        <v>2</v>
      </c>
      <c r="F94" s="232"/>
    </row>
    <row r="95" spans="1:6" ht="12.75">
      <c r="A95" s="247" t="s">
        <v>237</v>
      </c>
      <c r="B95" s="237">
        <v>174</v>
      </c>
      <c r="C95" s="238">
        <v>110</v>
      </c>
      <c r="D95" s="248">
        <v>64</v>
      </c>
      <c r="E95" s="229">
        <f t="shared" si="3"/>
        <v>0</v>
      </c>
      <c r="F95" s="232"/>
    </row>
    <row r="96" spans="1:6" ht="12.75">
      <c r="A96" s="247" t="s">
        <v>238</v>
      </c>
      <c r="B96" s="237">
        <v>60</v>
      </c>
      <c r="C96" s="238">
        <v>62</v>
      </c>
      <c r="D96" s="248">
        <v>0</v>
      </c>
      <c r="E96" s="229">
        <f t="shared" si="3"/>
        <v>2</v>
      </c>
      <c r="F96" s="232"/>
    </row>
    <row r="97" spans="1:6" ht="12.75">
      <c r="A97" s="247" t="s">
        <v>239</v>
      </c>
      <c r="B97" s="237">
        <v>15</v>
      </c>
      <c r="C97" s="238">
        <v>13</v>
      </c>
      <c r="D97" s="248">
        <v>0</v>
      </c>
      <c r="E97" s="229">
        <f t="shared" si="3"/>
        <v>-2</v>
      </c>
      <c r="F97" s="232"/>
    </row>
    <row r="98" spans="1:6" ht="12.75">
      <c r="A98" s="247" t="s">
        <v>240</v>
      </c>
      <c r="B98" s="237">
        <v>25</v>
      </c>
      <c r="C98" s="238">
        <v>27</v>
      </c>
      <c r="D98" s="248">
        <v>0</v>
      </c>
      <c r="E98" s="229">
        <f t="shared" si="3"/>
        <v>2</v>
      </c>
      <c r="F98" s="232"/>
    </row>
    <row r="99" spans="1:6" ht="38.25">
      <c r="A99" s="247" t="s">
        <v>241</v>
      </c>
      <c r="B99" s="237">
        <v>17</v>
      </c>
      <c r="C99" s="238">
        <v>11</v>
      </c>
      <c r="D99" s="248">
        <v>0</v>
      </c>
      <c r="E99" s="229">
        <f t="shared" si="3"/>
        <v>-6</v>
      </c>
      <c r="F99" s="232" t="s">
        <v>1</v>
      </c>
    </row>
    <row r="100" spans="1:6" ht="12.75">
      <c r="A100" s="247" t="s">
        <v>242</v>
      </c>
      <c r="B100" s="237">
        <v>47</v>
      </c>
      <c r="C100" s="238">
        <v>48</v>
      </c>
      <c r="D100" s="248">
        <v>0</v>
      </c>
      <c r="E100" s="229">
        <f t="shared" si="3"/>
        <v>1</v>
      </c>
      <c r="F100" s="232"/>
    </row>
    <row r="101" spans="1:6" ht="25.5">
      <c r="A101" s="247" t="s">
        <v>99</v>
      </c>
      <c r="B101" s="237">
        <v>229</v>
      </c>
      <c r="C101" s="238">
        <v>187</v>
      </c>
      <c r="D101" s="248">
        <v>42</v>
      </c>
      <c r="E101" s="229">
        <f t="shared" si="3"/>
        <v>0</v>
      </c>
      <c r="F101" s="232" t="s">
        <v>2</v>
      </c>
    </row>
    <row r="102" spans="1:6" ht="25.5">
      <c r="A102" s="247" t="s">
        <v>98</v>
      </c>
      <c r="B102" s="237">
        <v>227</v>
      </c>
      <c r="C102" s="238">
        <v>263</v>
      </c>
      <c r="D102" s="248">
        <v>-36</v>
      </c>
      <c r="E102" s="229">
        <f t="shared" si="3"/>
        <v>0</v>
      </c>
      <c r="F102" s="232" t="s">
        <v>324</v>
      </c>
    </row>
    <row r="103" spans="1:6" ht="12.75">
      <c r="A103" s="247" t="s">
        <v>243</v>
      </c>
      <c r="B103" s="237">
        <v>32</v>
      </c>
      <c r="C103" s="238">
        <v>21</v>
      </c>
      <c r="D103" s="248">
        <v>0</v>
      </c>
      <c r="E103" s="229">
        <f t="shared" si="3"/>
        <v>-11</v>
      </c>
      <c r="F103" s="232" t="s">
        <v>3</v>
      </c>
    </row>
    <row r="104" spans="1:6" ht="12.75">
      <c r="A104" s="247" t="s">
        <v>244</v>
      </c>
      <c r="B104" s="237">
        <v>25</v>
      </c>
      <c r="C104" s="238">
        <v>25</v>
      </c>
      <c r="D104" s="248">
        <v>0</v>
      </c>
      <c r="E104" s="229">
        <f t="shared" si="3"/>
        <v>0</v>
      </c>
      <c r="F104" s="232"/>
    </row>
    <row r="105" spans="1:6" ht="12.75">
      <c r="A105" s="247" t="s">
        <v>245</v>
      </c>
      <c r="B105" s="237">
        <v>15</v>
      </c>
      <c r="C105" s="238">
        <v>19</v>
      </c>
      <c r="D105" s="248">
        <v>0</v>
      </c>
      <c r="E105" s="229">
        <f t="shared" si="3"/>
        <v>4</v>
      </c>
      <c r="F105" s="232"/>
    </row>
    <row r="106" spans="1:6" ht="12.75">
      <c r="A106" s="247" t="s">
        <v>247</v>
      </c>
      <c r="B106" s="237">
        <f>205+207+40</f>
        <v>452</v>
      </c>
      <c r="C106" s="238">
        <f>154+254</f>
        <v>408</v>
      </c>
      <c r="D106" s="248">
        <v>44</v>
      </c>
      <c r="E106" s="229">
        <f t="shared" si="3"/>
        <v>0</v>
      </c>
      <c r="F106" s="232" t="s">
        <v>4</v>
      </c>
    </row>
    <row r="107" spans="1:6" ht="12.75">
      <c r="A107" s="182" t="s">
        <v>75</v>
      </c>
      <c r="B107" s="233">
        <f>SUM(B93:B106)</f>
        <v>1938</v>
      </c>
      <c r="C107" s="234">
        <f>SUM(C93:C106)</f>
        <v>1707</v>
      </c>
      <c r="D107" s="235">
        <f>SUM(D93:D106)</f>
        <v>223</v>
      </c>
      <c r="E107" s="234">
        <f>SUM(E93:E106)</f>
        <v>-8</v>
      </c>
      <c r="F107" s="177"/>
    </row>
    <row r="108" spans="1:6" ht="6" customHeight="1">
      <c r="A108" s="161"/>
      <c r="B108" s="162"/>
      <c r="C108" s="163"/>
      <c r="D108" s="164"/>
      <c r="E108" s="163"/>
      <c r="F108" s="165"/>
    </row>
    <row r="109" spans="1:6" ht="12.75">
      <c r="A109" s="179" t="s">
        <v>100</v>
      </c>
      <c r="B109" s="166"/>
      <c r="C109" s="167"/>
      <c r="D109" s="168"/>
      <c r="E109" s="167"/>
      <c r="F109" s="169"/>
    </row>
    <row r="110" spans="1:6" ht="38.25">
      <c r="A110" s="255" t="s">
        <v>246</v>
      </c>
      <c r="B110" s="237">
        <v>60</v>
      </c>
      <c r="C110" s="238">
        <v>22</v>
      </c>
      <c r="D110" s="239">
        <v>38</v>
      </c>
      <c r="E110" s="254">
        <f>C110-B110+D110</f>
        <v>0</v>
      </c>
      <c r="F110" s="232" t="s">
        <v>325</v>
      </c>
    </row>
    <row r="111" spans="1:6" ht="12.75">
      <c r="A111" s="182" t="s">
        <v>75</v>
      </c>
      <c r="B111" s="233">
        <f>SUM(B110)</f>
        <v>60</v>
      </c>
      <c r="C111" s="234">
        <f>SUM(C110)</f>
        <v>22</v>
      </c>
      <c r="D111" s="235">
        <f>SUM(D110)</f>
        <v>38</v>
      </c>
      <c r="E111" s="234">
        <f>SUM(E110)</f>
        <v>0</v>
      </c>
      <c r="F111" s="177"/>
    </row>
    <row r="112" spans="1:6" ht="6" customHeight="1">
      <c r="A112" s="161"/>
      <c r="B112" s="250"/>
      <c r="C112" s="251"/>
      <c r="D112" s="252"/>
      <c r="E112" s="253"/>
      <c r="F112" s="187"/>
    </row>
    <row r="113" spans="1:6" ht="18" customHeight="1" thickBot="1">
      <c r="A113" s="188" t="s">
        <v>101</v>
      </c>
      <c r="B113" s="189">
        <f>B29+B35+B58+B90+B107+B111</f>
        <v>9061</v>
      </c>
      <c r="C113" s="190">
        <f>C29+C35+C58+C90+C107+C111</f>
        <v>7859</v>
      </c>
      <c r="D113" s="191">
        <f>D29+D35+D58+D90+D107+D111</f>
        <v>1235</v>
      </c>
      <c r="E113" s="190">
        <f>E29+E35+E58+E90+E107+E111</f>
        <v>33</v>
      </c>
      <c r="F113" s="192"/>
    </row>
  </sheetData>
  <mergeCells count="1">
    <mergeCell ref="A1:F1"/>
  </mergeCells>
  <printOptions/>
  <pageMargins left="0.3937007874015748" right="0.3937007874015748" top="0.3937007874015748" bottom="0.3937007874015748" header="0.11811023622047245" footer="0.2755905511811024"/>
  <pageSetup horizontalDpi="600" verticalDpi="600" orientation="landscape" paperSize="9" r:id="rId3"/>
  <headerFooter alignWithMargins="0">
    <oddHeader>&amp;R&amp;"MS Sans Serif,Bold"APPENDIX C</oddHeader>
  </headerFooter>
  <legacyDrawing r:id="rId2"/>
</worksheet>
</file>

<file path=xl/worksheets/sheet5.xml><?xml version="1.0" encoding="utf-8"?>
<worksheet xmlns="http://schemas.openxmlformats.org/spreadsheetml/2006/main" xmlns:r="http://schemas.openxmlformats.org/officeDocument/2006/relationships">
  <dimension ref="A1:I81"/>
  <sheetViews>
    <sheetView tabSelected="1" workbookViewId="0" topLeftCell="A46">
      <selection activeCell="G69" sqref="G69"/>
    </sheetView>
  </sheetViews>
  <sheetFormatPr defaultColWidth="9.140625" defaultRowHeight="12.75"/>
  <cols>
    <col min="1" max="2" width="7.140625" style="257" customWidth="1"/>
    <col min="3" max="3" width="41.00390625" style="257" bestFit="1" customWidth="1"/>
    <col min="4" max="4" width="9.140625" style="257" hidden="1" customWidth="1"/>
    <col min="5" max="5" width="8.7109375" style="257" hidden="1" customWidth="1"/>
    <col min="6" max="6" width="12.57421875" style="257" customWidth="1"/>
    <col min="7" max="8" width="13.57421875" style="257" customWidth="1"/>
    <col min="9" max="16384" width="9.140625" style="257" customWidth="1"/>
  </cols>
  <sheetData>
    <row r="1" spans="1:9" ht="15.75">
      <c r="A1" s="271" t="s">
        <v>138</v>
      </c>
      <c r="B1" s="271"/>
      <c r="C1" s="271"/>
      <c r="D1" s="271"/>
      <c r="E1" s="271"/>
      <c r="F1" s="271"/>
      <c r="G1" s="271"/>
      <c r="H1" s="271"/>
      <c r="I1" s="256"/>
    </row>
    <row r="2" spans="3:5" ht="15.75">
      <c r="C2" s="76"/>
      <c r="D2" s="76"/>
      <c r="E2" s="76"/>
    </row>
    <row r="3" spans="3:5" s="1" customFormat="1" ht="13.5" thickBot="1">
      <c r="C3" s="123"/>
      <c r="D3" s="123"/>
      <c r="E3" s="123"/>
    </row>
    <row r="4" spans="3:6" s="1" customFormat="1" ht="12.75">
      <c r="C4" s="124"/>
      <c r="D4" s="125" t="s">
        <v>134</v>
      </c>
      <c r="E4" s="126" t="s">
        <v>135</v>
      </c>
      <c r="F4" s="127" t="s">
        <v>134</v>
      </c>
    </row>
    <row r="5" spans="3:6" s="1" customFormat="1" ht="13.5" thickBot="1">
      <c r="C5" s="128"/>
      <c r="D5" s="129">
        <v>2003</v>
      </c>
      <c r="E5" s="129" t="s">
        <v>136</v>
      </c>
      <c r="F5" s="130">
        <v>2005</v>
      </c>
    </row>
    <row r="6" spans="3:6" s="1" customFormat="1" ht="12.75">
      <c r="C6" s="131"/>
      <c r="D6" s="132" t="s">
        <v>32</v>
      </c>
      <c r="E6" s="132" t="s">
        <v>32</v>
      </c>
      <c r="F6" s="139">
        <v>0</v>
      </c>
    </row>
    <row r="7" spans="3:6" s="1" customFormat="1" ht="12.75">
      <c r="C7" s="131"/>
      <c r="D7" s="132"/>
      <c r="E7" s="132"/>
      <c r="F7" s="139"/>
    </row>
    <row r="8" spans="3:6" s="1" customFormat="1" ht="12.75">
      <c r="C8" s="259" t="s">
        <v>139</v>
      </c>
      <c r="D8" s="133">
        <v>100000</v>
      </c>
      <c r="E8" s="133">
        <v>-60000</v>
      </c>
      <c r="F8" s="134">
        <v>40</v>
      </c>
    </row>
    <row r="9" spans="3:6" s="1" customFormat="1" ht="12.75">
      <c r="C9" s="259" t="s">
        <v>140</v>
      </c>
      <c r="D9" s="55">
        <v>70000</v>
      </c>
      <c r="E9" s="133"/>
      <c r="F9" s="134">
        <v>70</v>
      </c>
    </row>
    <row r="10" spans="3:6" s="1" customFormat="1" ht="12.75">
      <c r="C10" s="259" t="s">
        <v>141</v>
      </c>
      <c r="D10" s="55">
        <v>5000</v>
      </c>
      <c r="E10" s="133"/>
      <c r="F10" s="134">
        <v>5</v>
      </c>
    </row>
    <row r="11" spans="3:6" s="1" customFormat="1" ht="12.75">
      <c r="C11" s="259" t="s">
        <v>144</v>
      </c>
      <c r="D11" s="55">
        <v>25000</v>
      </c>
      <c r="E11" s="133">
        <v>-20000</v>
      </c>
      <c r="F11" s="134">
        <v>11</v>
      </c>
    </row>
    <row r="12" spans="3:6" s="1" customFormat="1" ht="12.75">
      <c r="C12" s="259" t="s">
        <v>9</v>
      </c>
      <c r="D12" s="55">
        <v>10000</v>
      </c>
      <c r="E12" s="133"/>
      <c r="F12" s="134">
        <v>30</v>
      </c>
    </row>
    <row r="13" spans="3:6" s="1" customFormat="1" ht="12.75">
      <c r="C13" s="259" t="s">
        <v>326</v>
      </c>
      <c r="D13" s="55">
        <v>10000</v>
      </c>
      <c r="E13" s="133"/>
      <c r="F13" s="134">
        <v>363</v>
      </c>
    </row>
    <row r="14" spans="3:6" s="1" customFormat="1" ht="12.75">
      <c r="C14" s="259" t="s">
        <v>327</v>
      </c>
      <c r="D14" s="135">
        <v>10000</v>
      </c>
      <c r="E14" s="136"/>
      <c r="F14" s="134">
        <v>18</v>
      </c>
    </row>
    <row r="15" spans="3:6" s="1" customFormat="1" ht="12.75">
      <c r="C15" s="259" t="s">
        <v>328</v>
      </c>
      <c r="D15" s="133"/>
      <c r="E15" s="133"/>
      <c r="F15" s="134">
        <v>128</v>
      </c>
    </row>
    <row r="16" spans="3:6" s="1" customFormat="1" ht="12.75">
      <c r="C16" s="259" t="s">
        <v>329</v>
      </c>
      <c r="D16" s="133"/>
      <c r="E16" s="133"/>
      <c r="F16" s="134">
        <v>5</v>
      </c>
    </row>
    <row r="17" spans="3:6" s="1" customFormat="1" ht="12.75">
      <c r="C17" s="259" t="s">
        <v>330</v>
      </c>
      <c r="D17" s="133"/>
      <c r="E17" s="133"/>
      <c r="F17" s="134">
        <v>1</v>
      </c>
    </row>
    <row r="18" spans="3:6" s="1" customFormat="1" ht="12.75">
      <c r="C18" s="259" t="s">
        <v>331</v>
      </c>
      <c r="D18" s="133"/>
      <c r="E18" s="133"/>
      <c r="F18" s="134">
        <v>147</v>
      </c>
    </row>
    <row r="19" spans="3:6" s="1" customFormat="1" ht="12.75">
      <c r="C19" s="259" t="s">
        <v>332</v>
      </c>
      <c r="D19" s="133"/>
      <c r="E19" s="133"/>
      <c r="F19" s="134">
        <v>13</v>
      </c>
    </row>
    <row r="20" spans="3:6" s="1" customFormat="1" ht="12.75">
      <c r="C20" s="259" t="s">
        <v>333</v>
      </c>
      <c r="D20" s="133"/>
      <c r="E20" s="133"/>
      <c r="F20" s="134">
        <v>19</v>
      </c>
    </row>
    <row r="21" spans="3:6" s="1" customFormat="1" ht="12.75">
      <c r="C21" s="259"/>
      <c r="D21" s="133"/>
      <c r="E21" s="133"/>
      <c r="F21" s="134"/>
    </row>
    <row r="22" spans="3:6" s="1" customFormat="1" ht="13.5" thickBot="1">
      <c r="C22" s="260" t="s">
        <v>137</v>
      </c>
      <c r="D22" s="137">
        <f>SUM(D8:D14)</f>
        <v>230000</v>
      </c>
      <c r="E22" s="137">
        <f>SUM(E8:E14)</f>
        <v>-80000</v>
      </c>
      <c r="F22" s="138">
        <f>SUM(F8:F21)</f>
        <v>850</v>
      </c>
    </row>
    <row r="23" s="1" customFormat="1" ht="12.75"/>
    <row r="24" s="1" customFormat="1" ht="12.75">
      <c r="A24" s="1" t="s">
        <v>334</v>
      </c>
    </row>
    <row r="25" s="1" customFormat="1" ht="12.75">
      <c r="A25" s="1" t="s">
        <v>335</v>
      </c>
    </row>
    <row r="26" s="1" customFormat="1" ht="12.75">
      <c r="A26" s="1" t="s">
        <v>336</v>
      </c>
    </row>
    <row r="27" s="1" customFormat="1" ht="12.75">
      <c r="A27" s="1" t="s">
        <v>337</v>
      </c>
    </row>
    <row r="28" s="1" customFormat="1" ht="12.75">
      <c r="A28" s="1" t="s">
        <v>338</v>
      </c>
    </row>
    <row r="29" s="1" customFormat="1" ht="12.75">
      <c r="A29" s="1" t="s">
        <v>339</v>
      </c>
    </row>
    <row r="30" s="1" customFormat="1" ht="12.75">
      <c r="A30" s="1" t="s">
        <v>340</v>
      </c>
    </row>
    <row r="31" s="1" customFormat="1" ht="12.75">
      <c r="A31" s="1" t="s">
        <v>341</v>
      </c>
    </row>
    <row r="32" s="1" customFormat="1" ht="12.75"/>
    <row r="33" s="1" customFormat="1" ht="12.75">
      <c r="A33" s="1" t="s">
        <v>342</v>
      </c>
    </row>
    <row r="34" s="1" customFormat="1" ht="12.75">
      <c r="A34" s="1" t="s">
        <v>343</v>
      </c>
    </row>
    <row r="35" s="1" customFormat="1" ht="12.75"/>
    <row r="36" spans="1:3" s="1" customFormat="1" ht="12.75">
      <c r="A36" s="26" t="s">
        <v>142</v>
      </c>
      <c r="B36" s="26"/>
      <c r="C36" s="258"/>
    </row>
    <row r="37" s="1" customFormat="1" ht="12.75"/>
    <row r="38" spans="1:2" s="1" customFormat="1" ht="12.75">
      <c r="A38" s="4" t="s">
        <v>143</v>
      </c>
      <c r="B38" s="4"/>
    </row>
    <row r="39" s="1" customFormat="1" ht="12.75" customHeight="1">
      <c r="A39" s="140" t="s">
        <v>146</v>
      </c>
    </row>
    <row r="40" s="1" customFormat="1" ht="12.75" customHeight="1">
      <c r="A40" s="140" t="s">
        <v>149</v>
      </c>
    </row>
    <row r="41" s="1" customFormat="1" ht="12.75" customHeight="1">
      <c r="A41" s="140" t="s">
        <v>150</v>
      </c>
    </row>
    <row r="42" s="1" customFormat="1" ht="12.75" customHeight="1"/>
    <row r="43" spans="1:2" s="1" customFormat="1" ht="12.75" customHeight="1">
      <c r="A43" s="4" t="s">
        <v>140</v>
      </c>
      <c r="B43" s="4"/>
    </row>
    <row r="44" s="1" customFormat="1" ht="12.75" customHeight="1">
      <c r="A44" s="140" t="s">
        <v>147</v>
      </c>
    </row>
    <row r="45" s="1" customFormat="1" ht="12.75" customHeight="1">
      <c r="A45" s="140" t="s">
        <v>148</v>
      </c>
    </row>
    <row r="46" s="1" customFormat="1" ht="12.75" customHeight="1"/>
    <row r="47" spans="1:2" ht="12.75" customHeight="1">
      <c r="A47" s="4" t="s">
        <v>141</v>
      </c>
      <c r="B47" s="4"/>
    </row>
    <row r="48" spans="1:2" ht="12.75" customHeight="1">
      <c r="A48" s="140" t="s">
        <v>151</v>
      </c>
      <c r="B48" s="1"/>
    </row>
    <row r="49" spans="1:2" ht="12.75" customHeight="1">
      <c r="A49" s="140" t="s">
        <v>152</v>
      </c>
      <c r="B49" s="1"/>
    </row>
    <row r="50" spans="1:2" ht="12.75" customHeight="1">
      <c r="A50" s="1"/>
      <c r="B50" s="1"/>
    </row>
    <row r="51" spans="1:2" ht="12.75" customHeight="1">
      <c r="A51" s="4" t="s">
        <v>144</v>
      </c>
      <c r="B51" s="4"/>
    </row>
    <row r="52" spans="1:2" ht="12.75" customHeight="1">
      <c r="A52" s="140" t="s">
        <v>145</v>
      </c>
      <c r="B52" s="1"/>
    </row>
    <row r="53" spans="1:2" ht="12.75" customHeight="1">
      <c r="A53" s="1"/>
      <c r="B53" s="1"/>
    </row>
    <row r="54" spans="1:2" s="1" customFormat="1" ht="12.75" customHeight="1">
      <c r="A54" s="4" t="s">
        <v>9</v>
      </c>
      <c r="B54" s="4"/>
    </row>
    <row r="55" s="1" customFormat="1" ht="12.75" customHeight="1">
      <c r="A55" s="1" t="s">
        <v>15</v>
      </c>
    </row>
    <row r="56" s="1" customFormat="1" ht="12.75" customHeight="1">
      <c r="A56" s="1" t="s">
        <v>16</v>
      </c>
    </row>
    <row r="57" s="1" customFormat="1" ht="12.75"/>
    <row r="58" s="1" customFormat="1" ht="12.75">
      <c r="A58" s="4" t="s">
        <v>10</v>
      </c>
    </row>
    <row r="59" s="1" customFormat="1" ht="12.75">
      <c r="A59" s="1" t="s">
        <v>18</v>
      </c>
    </row>
    <row r="60" s="1" customFormat="1" ht="12.75">
      <c r="A60" s="1" t="s">
        <v>19</v>
      </c>
    </row>
    <row r="61" s="1" customFormat="1" ht="12.75"/>
    <row r="62" s="1" customFormat="1" ht="12.75">
      <c r="A62" s="4" t="s">
        <v>6</v>
      </c>
    </row>
    <row r="63" s="1" customFormat="1" ht="12.75">
      <c r="A63" s="1" t="s">
        <v>17</v>
      </c>
    </row>
    <row r="64" s="1" customFormat="1" ht="12.75"/>
    <row r="65" s="1" customFormat="1" ht="12.75">
      <c r="A65" s="4" t="s">
        <v>8</v>
      </c>
    </row>
    <row r="66" s="1" customFormat="1" ht="12.75">
      <c r="A66" s="1" t="s">
        <v>20</v>
      </c>
    </row>
    <row r="67" s="1" customFormat="1" ht="12.75"/>
    <row r="68" s="1" customFormat="1" ht="12.75">
      <c r="A68" s="4" t="s">
        <v>11</v>
      </c>
    </row>
    <row r="69" s="1" customFormat="1" ht="12.75">
      <c r="A69" s="1" t="s">
        <v>21</v>
      </c>
    </row>
    <row r="70" s="1" customFormat="1" ht="12.75"/>
    <row r="71" s="1" customFormat="1" ht="12.75">
      <c r="A71" s="4" t="s">
        <v>12</v>
      </c>
    </row>
    <row r="72" s="1" customFormat="1" ht="12.75">
      <c r="A72" s="1" t="s">
        <v>22</v>
      </c>
    </row>
    <row r="73" s="1" customFormat="1" ht="12.75"/>
    <row r="74" s="1" customFormat="1" ht="12.75">
      <c r="A74" s="4" t="s">
        <v>7</v>
      </c>
    </row>
    <row r="75" s="1" customFormat="1" ht="12.75">
      <c r="A75" s="1" t="s">
        <v>344</v>
      </c>
    </row>
    <row r="76" s="1" customFormat="1" ht="12.75"/>
    <row r="77" s="1" customFormat="1" ht="12.75">
      <c r="A77" s="4" t="s">
        <v>13</v>
      </c>
    </row>
    <row r="78" s="1" customFormat="1" ht="12.75">
      <c r="A78" s="1" t="s">
        <v>23</v>
      </c>
    </row>
    <row r="79" s="1" customFormat="1" ht="12.75"/>
    <row r="80" s="1" customFormat="1" ht="12.75">
      <c r="A80" s="4" t="s">
        <v>14</v>
      </c>
    </row>
    <row r="81" s="1" customFormat="1" ht="12.75">
      <c r="A81" s="1" t="s">
        <v>345</v>
      </c>
    </row>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sheetData>
  <mergeCells count="1">
    <mergeCell ref="A1:H1"/>
  </mergeCells>
  <printOptions/>
  <pageMargins left="0.4724409448818898" right="0.35433070866141736" top="0.3937007874015748" bottom="0.1968503937007874" header="0.11811023622047245" footer="0.5118110236220472"/>
  <pageSetup horizontalDpi="600" verticalDpi="600" orientation="portrait" paperSize="9" r:id="rId1"/>
  <headerFooter alignWithMargins="0">
    <oddHeader>&amp;R&amp;"MS Sans Serif,Bold"APPENDIX 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Kettering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psutt</dc:creator>
  <cp:keywords/>
  <dc:description/>
  <cp:lastModifiedBy>lhogg</cp:lastModifiedBy>
  <cp:lastPrinted>2005-07-06T16:17:36Z</cp:lastPrinted>
  <dcterms:created xsi:type="dcterms:W3CDTF">2004-06-25T08:41:32Z</dcterms:created>
  <dcterms:modified xsi:type="dcterms:W3CDTF">2005-07-11T09:54:10Z</dcterms:modified>
  <cp:category/>
  <cp:version/>
  <cp:contentType/>
  <cp:contentStatus/>
</cp:coreProperties>
</file>