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7995"/>
  </bookViews>
  <sheets>
    <sheet name="RESOLUTION FOR COUNCIL" sheetId="1" r:id="rId1"/>
  </sheets>
  <externalReferences>
    <externalReference r:id="rId2"/>
    <externalReference r:id="rId3"/>
  </externalReferences>
  <definedNames>
    <definedName name="anscount" hidden="1">1</definedName>
    <definedName name="ceiling">'[1]F &amp; C - Districts'!#REF!</definedName>
    <definedName name="data">#REF!</definedName>
    <definedName name="File_Name">#REF!</definedName>
    <definedName name="File_Type">#REF!</definedName>
    <definedName name="_xlnm.Print_Area" localSheetId="0">'RESOLUTION FOR COUNCIL'!$A$1:$M$287</definedName>
    <definedName name="Sheet_Name">#REF!</definedName>
  </definedNames>
  <calcPr calcId="145621"/>
</workbook>
</file>

<file path=xl/calcChain.xml><?xml version="1.0" encoding="utf-8"?>
<calcChain xmlns="http://schemas.openxmlformats.org/spreadsheetml/2006/main">
  <c r="J287" i="1" l="1"/>
  <c r="K287" i="1" s="1"/>
  <c r="G287" i="1"/>
  <c r="J286" i="1"/>
  <c r="K286" i="1" s="1"/>
  <c r="G286" i="1"/>
  <c r="J285" i="1"/>
  <c r="K285" i="1" s="1"/>
  <c r="G285" i="1"/>
  <c r="J284" i="1"/>
  <c r="K284" i="1" s="1"/>
  <c r="G284" i="1"/>
  <c r="J283" i="1"/>
  <c r="K283" i="1" s="1"/>
  <c r="G283" i="1"/>
  <c r="J282" i="1"/>
  <c r="K282" i="1" s="1"/>
  <c r="G282" i="1"/>
  <c r="J281" i="1"/>
  <c r="K281" i="1" s="1"/>
  <c r="G281" i="1"/>
  <c r="J280" i="1"/>
  <c r="K280" i="1" s="1"/>
  <c r="G280" i="1"/>
  <c r="J279" i="1"/>
  <c r="K279" i="1" s="1"/>
  <c r="G279" i="1"/>
  <c r="J278" i="1"/>
  <c r="K278" i="1" s="1"/>
  <c r="G278" i="1"/>
  <c r="J277" i="1"/>
  <c r="K277" i="1" s="1"/>
  <c r="G277" i="1"/>
  <c r="J276" i="1"/>
  <c r="K276" i="1" s="1"/>
  <c r="G276" i="1"/>
  <c r="J275" i="1"/>
  <c r="K275" i="1" s="1"/>
  <c r="G275" i="1"/>
  <c r="J274" i="1"/>
  <c r="K274" i="1" s="1"/>
  <c r="G274" i="1"/>
  <c r="J273" i="1"/>
  <c r="K273" i="1" s="1"/>
  <c r="G273" i="1"/>
  <c r="J272" i="1"/>
  <c r="K272" i="1" s="1"/>
  <c r="G272" i="1"/>
  <c r="J271" i="1"/>
  <c r="K271" i="1" s="1"/>
  <c r="G271" i="1"/>
  <c r="J270" i="1"/>
  <c r="K270" i="1" s="1"/>
  <c r="G270" i="1"/>
  <c r="J269" i="1"/>
  <c r="K269" i="1" s="1"/>
  <c r="G269" i="1"/>
  <c r="J268" i="1"/>
  <c r="K268" i="1" s="1"/>
  <c r="G268" i="1"/>
  <c r="J267" i="1"/>
  <c r="K267" i="1" s="1"/>
  <c r="G267" i="1"/>
  <c r="J266" i="1"/>
  <c r="K266" i="1" s="1"/>
  <c r="G266" i="1"/>
  <c r="J265" i="1"/>
  <c r="K265" i="1" s="1"/>
  <c r="G265" i="1"/>
  <c r="J264" i="1"/>
  <c r="K264" i="1" s="1"/>
  <c r="G264" i="1"/>
  <c r="J263" i="1"/>
  <c r="K263" i="1" s="1"/>
  <c r="G263" i="1"/>
  <c r="L247" i="1"/>
  <c r="K247" i="1"/>
  <c r="J247" i="1"/>
  <c r="I247" i="1"/>
  <c r="H247" i="1"/>
  <c r="G247" i="1"/>
  <c r="F247" i="1"/>
  <c r="E247" i="1"/>
  <c r="H243" i="1"/>
  <c r="L243" i="1" s="1"/>
  <c r="G243" i="1"/>
  <c r="F243" i="1"/>
  <c r="E243" i="1"/>
  <c r="L240" i="1"/>
  <c r="K240" i="1"/>
  <c r="J240" i="1"/>
  <c r="I240" i="1"/>
  <c r="H240" i="1"/>
  <c r="G240" i="1"/>
  <c r="F240" i="1"/>
  <c r="E240" i="1"/>
  <c r="H236" i="1"/>
  <c r="L236" i="1" s="1"/>
  <c r="G236" i="1"/>
  <c r="F236" i="1"/>
  <c r="E236" i="1"/>
  <c r="L233" i="1"/>
  <c r="K233" i="1"/>
  <c r="J233" i="1"/>
  <c r="I233" i="1"/>
  <c r="H233" i="1"/>
  <c r="G233" i="1"/>
  <c r="F233" i="1"/>
  <c r="E233" i="1"/>
  <c r="H229" i="1"/>
  <c r="L229" i="1" s="1"/>
  <c r="G229" i="1"/>
  <c r="F229" i="1"/>
  <c r="E229" i="1"/>
  <c r="L226" i="1"/>
  <c r="K226" i="1"/>
  <c r="J226" i="1"/>
  <c r="I226" i="1"/>
  <c r="H226" i="1"/>
  <c r="G226" i="1"/>
  <c r="F226" i="1"/>
  <c r="E226" i="1"/>
  <c r="H222" i="1"/>
  <c r="L222" i="1" s="1"/>
  <c r="G222" i="1"/>
  <c r="F222" i="1"/>
  <c r="E222" i="1"/>
  <c r="L219" i="1"/>
  <c r="K219" i="1"/>
  <c r="J219" i="1"/>
  <c r="I219" i="1"/>
  <c r="H219" i="1"/>
  <c r="G219" i="1"/>
  <c r="F219" i="1"/>
  <c r="E219" i="1"/>
  <c r="H209" i="1"/>
  <c r="L209" i="1" s="1"/>
  <c r="G209" i="1"/>
  <c r="F209" i="1"/>
  <c r="E209" i="1"/>
  <c r="L206" i="1"/>
  <c r="K206" i="1"/>
  <c r="J206" i="1"/>
  <c r="I206" i="1"/>
  <c r="H206" i="1"/>
  <c r="G206" i="1"/>
  <c r="F206" i="1"/>
  <c r="E206" i="1"/>
  <c r="H202" i="1"/>
  <c r="L202" i="1" s="1"/>
  <c r="G202" i="1"/>
  <c r="F202" i="1"/>
  <c r="E202" i="1"/>
  <c r="L199" i="1"/>
  <c r="K199" i="1"/>
  <c r="J199" i="1"/>
  <c r="I199" i="1"/>
  <c r="H199" i="1"/>
  <c r="G199" i="1"/>
  <c r="F199" i="1"/>
  <c r="E199" i="1"/>
  <c r="H195" i="1"/>
  <c r="L195" i="1" s="1"/>
  <c r="G195" i="1"/>
  <c r="F195" i="1"/>
  <c r="E195" i="1"/>
  <c r="L192" i="1"/>
  <c r="K192" i="1"/>
  <c r="J192" i="1"/>
  <c r="I192" i="1"/>
  <c r="H192" i="1"/>
  <c r="G192" i="1"/>
  <c r="F192" i="1"/>
  <c r="E192" i="1"/>
  <c r="H188" i="1"/>
  <c r="L188" i="1" s="1"/>
  <c r="G188" i="1"/>
  <c r="F188" i="1"/>
  <c r="E188" i="1"/>
  <c r="L185" i="1"/>
  <c r="K185" i="1"/>
  <c r="J185" i="1"/>
  <c r="I185" i="1"/>
  <c r="H185" i="1"/>
  <c r="G185" i="1"/>
  <c r="F185" i="1"/>
  <c r="E185" i="1"/>
  <c r="H181" i="1"/>
  <c r="L181" i="1" s="1"/>
  <c r="G181" i="1"/>
  <c r="F181" i="1"/>
  <c r="E181" i="1"/>
  <c r="L178" i="1"/>
  <c r="K178" i="1"/>
  <c r="J178" i="1"/>
  <c r="I178" i="1"/>
  <c r="H178" i="1"/>
  <c r="G178" i="1"/>
  <c r="F178" i="1"/>
  <c r="E178" i="1"/>
  <c r="H174" i="1"/>
  <c r="L174" i="1" s="1"/>
  <c r="G174" i="1"/>
  <c r="F174" i="1"/>
  <c r="E174" i="1"/>
  <c r="L171" i="1"/>
  <c r="K171" i="1"/>
  <c r="J171" i="1"/>
  <c r="I171" i="1"/>
  <c r="H171" i="1"/>
  <c r="G171" i="1"/>
  <c r="F171" i="1"/>
  <c r="E171" i="1"/>
  <c r="H167" i="1"/>
  <c r="L167" i="1" s="1"/>
  <c r="G167" i="1"/>
  <c r="F167" i="1"/>
  <c r="E167" i="1"/>
  <c r="L164" i="1"/>
  <c r="K164" i="1"/>
  <c r="J164" i="1"/>
  <c r="I164" i="1"/>
  <c r="H164" i="1"/>
  <c r="G164" i="1"/>
  <c r="F164" i="1"/>
  <c r="E164" i="1"/>
  <c r="H160" i="1"/>
  <c r="L160" i="1" s="1"/>
  <c r="G160" i="1"/>
  <c r="F160" i="1"/>
  <c r="E160" i="1"/>
  <c r="L157" i="1"/>
  <c r="K157" i="1"/>
  <c r="J157" i="1"/>
  <c r="I157" i="1"/>
  <c r="H157" i="1"/>
  <c r="G157" i="1"/>
  <c r="F157" i="1"/>
  <c r="E157" i="1"/>
  <c r="H153" i="1"/>
  <c r="L153" i="1" s="1"/>
  <c r="G153" i="1"/>
  <c r="F153" i="1"/>
  <c r="E153" i="1"/>
  <c r="L150" i="1"/>
  <c r="K150" i="1"/>
  <c r="J150" i="1"/>
  <c r="I150" i="1"/>
  <c r="H150" i="1"/>
  <c r="G150" i="1"/>
  <c r="F150" i="1"/>
  <c r="E150" i="1"/>
  <c r="H146" i="1"/>
  <c r="L146" i="1" s="1"/>
  <c r="G146" i="1"/>
  <c r="F146" i="1"/>
  <c r="E146" i="1"/>
  <c r="L143" i="1"/>
  <c r="K143" i="1"/>
  <c r="J143" i="1"/>
  <c r="I143" i="1"/>
  <c r="H143" i="1"/>
  <c r="G143" i="1"/>
  <c r="F143" i="1"/>
  <c r="E143" i="1"/>
  <c r="H139" i="1"/>
  <c r="L139" i="1" s="1"/>
  <c r="G139" i="1"/>
  <c r="F139" i="1"/>
  <c r="E139" i="1"/>
  <c r="L136" i="1"/>
  <c r="K136" i="1"/>
  <c r="J136" i="1"/>
  <c r="I136" i="1"/>
  <c r="H136" i="1"/>
  <c r="G136" i="1"/>
  <c r="F136" i="1"/>
  <c r="E136" i="1"/>
  <c r="H126" i="1"/>
  <c r="L126" i="1" s="1"/>
  <c r="G126" i="1"/>
  <c r="F126" i="1"/>
  <c r="E126" i="1"/>
  <c r="L123" i="1"/>
  <c r="K123" i="1"/>
  <c r="J123" i="1"/>
  <c r="I123" i="1"/>
  <c r="H123" i="1"/>
  <c r="G123" i="1"/>
  <c r="F123" i="1"/>
  <c r="E123" i="1"/>
  <c r="H119" i="1"/>
  <c r="L119" i="1" s="1"/>
  <c r="G119" i="1"/>
  <c r="F119" i="1"/>
  <c r="E119" i="1"/>
  <c r="L116" i="1"/>
  <c r="K116" i="1"/>
  <c r="J116" i="1"/>
  <c r="I116" i="1"/>
  <c r="H116" i="1"/>
  <c r="G116" i="1"/>
  <c r="F116" i="1"/>
  <c r="E116" i="1"/>
  <c r="H112" i="1"/>
  <c r="L112" i="1" s="1"/>
  <c r="G112" i="1"/>
  <c r="F112" i="1"/>
  <c r="E112" i="1"/>
  <c r="L109" i="1"/>
  <c r="K109" i="1"/>
  <c r="J109" i="1"/>
  <c r="I109" i="1"/>
  <c r="H109" i="1"/>
  <c r="G109" i="1"/>
  <c r="F109" i="1"/>
  <c r="E109" i="1"/>
  <c r="H105" i="1"/>
  <c r="L105" i="1" s="1"/>
  <c r="G105" i="1"/>
  <c r="F105" i="1"/>
  <c r="E105" i="1"/>
  <c r="L102" i="1"/>
  <c r="K102" i="1"/>
  <c r="J102" i="1"/>
  <c r="I102" i="1"/>
  <c r="H102" i="1"/>
  <c r="G102" i="1"/>
  <c r="F102" i="1"/>
  <c r="E102" i="1"/>
  <c r="H98" i="1"/>
  <c r="L98" i="1" s="1"/>
  <c r="G98" i="1"/>
  <c r="F98" i="1"/>
  <c r="E98" i="1"/>
  <c r="L95" i="1"/>
  <c r="K95" i="1"/>
  <c r="J95" i="1"/>
  <c r="I95" i="1"/>
  <c r="H95" i="1"/>
  <c r="G95" i="1"/>
  <c r="F95" i="1"/>
  <c r="E95" i="1"/>
  <c r="H91" i="1"/>
  <c r="L91" i="1" s="1"/>
  <c r="G91" i="1"/>
  <c r="F91" i="1"/>
  <c r="E91" i="1"/>
  <c r="L88" i="1"/>
  <c r="K88" i="1"/>
  <c r="J88" i="1"/>
  <c r="I88" i="1"/>
  <c r="H88" i="1"/>
  <c r="G88" i="1"/>
  <c r="F88" i="1"/>
  <c r="E88" i="1"/>
  <c r="H84" i="1"/>
  <c r="L84" i="1" s="1"/>
  <c r="G84" i="1"/>
  <c r="F84" i="1"/>
  <c r="E84" i="1"/>
  <c r="L81" i="1"/>
  <c r="K81" i="1"/>
  <c r="J81" i="1"/>
  <c r="I81" i="1"/>
  <c r="H81" i="1"/>
  <c r="G81" i="1"/>
  <c r="F81" i="1"/>
  <c r="E81" i="1"/>
  <c r="H77" i="1"/>
  <c r="L77" i="1" s="1"/>
  <c r="G77" i="1"/>
  <c r="F77" i="1"/>
  <c r="E77" i="1"/>
  <c r="L74" i="1"/>
  <c r="K74" i="1"/>
  <c r="J74" i="1"/>
  <c r="I74" i="1"/>
  <c r="H74" i="1"/>
  <c r="G74" i="1"/>
  <c r="F74" i="1"/>
  <c r="E74" i="1"/>
  <c r="H70" i="1"/>
  <c r="L70" i="1" s="1"/>
  <c r="G70" i="1"/>
  <c r="F70" i="1"/>
  <c r="E70" i="1"/>
  <c r="L67" i="1"/>
  <c r="K67" i="1"/>
  <c r="J67" i="1"/>
  <c r="I67" i="1"/>
  <c r="H67" i="1"/>
  <c r="G67" i="1"/>
  <c r="F67" i="1"/>
  <c r="E67" i="1"/>
  <c r="H63" i="1"/>
  <c r="L63" i="1" s="1"/>
  <c r="G63" i="1"/>
  <c r="F63" i="1"/>
  <c r="E63" i="1"/>
  <c r="L60" i="1"/>
  <c r="K60" i="1"/>
  <c r="J60" i="1"/>
  <c r="I60" i="1"/>
  <c r="H60" i="1"/>
  <c r="G60" i="1"/>
  <c r="F60" i="1"/>
  <c r="E60" i="1"/>
  <c r="E248" i="1" l="1"/>
  <c r="E241" i="1"/>
  <c r="E234" i="1"/>
  <c r="E227" i="1"/>
  <c r="E220" i="1"/>
  <c r="E207" i="1"/>
  <c r="E200" i="1"/>
  <c r="E193" i="1"/>
  <c r="E186" i="1"/>
  <c r="E179" i="1"/>
  <c r="E172" i="1"/>
  <c r="E165" i="1"/>
  <c r="E158" i="1"/>
  <c r="E151" i="1"/>
  <c r="E144" i="1"/>
  <c r="E137" i="1"/>
  <c r="E124" i="1"/>
  <c r="E117" i="1"/>
  <c r="F248" i="1"/>
  <c r="F241" i="1"/>
  <c r="F234" i="1"/>
  <c r="F227" i="1"/>
  <c r="F220" i="1"/>
  <c r="F207" i="1"/>
  <c r="F200" i="1"/>
  <c r="F193" i="1"/>
  <c r="F186" i="1"/>
  <c r="F179" i="1"/>
  <c r="F172" i="1"/>
  <c r="F165" i="1"/>
  <c r="F158" i="1"/>
  <c r="F151" i="1"/>
  <c r="F144" i="1"/>
  <c r="F137" i="1"/>
  <c r="F124" i="1"/>
  <c r="F117" i="1"/>
  <c r="G248" i="1"/>
  <c r="G241" i="1"/>
  <c r="G234" i="1"/>
  <c r="G227" i="1"/>
  <c r="G220" i="1"/>
  <c r="G207" i="1"/>
  <c r="G200" i="1"/>
  <c r="G193" i="1"/>
  <c r="G186" i="1"/>
  <c r="G179" i="1"/>
  <c r="G172" i="1"/>
  <c r="G165" i="1"/>
  <c r="G158" i="1"/>
  <c r="G151" i="1"/>
  <c r="G144" i="1"/>
  <c r="G137" i="1"/>
  <c r="G124" i="1"/>
  <c r="G117" i="1"/>
  <c r="H248" i="1"/>
  <c r="H241" i="1"/>
  <c r="H234" i="1"/>
  <c r="H227" i="1"/>
  <c r="H220" i="1"/>
  <c r="H207" i="1"/>
  <c r="H200" i="1"/>
  <c r="H193" i="1"/>
  <c r="H186" i="1"/>
  <c r="H179" i="1"/>
  <c r="H172" i="1"/>
  <c r="H165" i="1"/>
  <c r="H158" i="1"/>
  <c r="H151" i="1"/>
  <c r="H144" i="1"/>
  <c r="H137" i="1"/>
  <c r="H124" i="1"/>
  <c r="H117" i="1"/>
  <c r="I248" i="1"/>
  <c r="I241" i="1"/>
  <c r="I234" i="1"/>
  <c r="I227" i="1"/>
  <c r="I220" i="1"/>
  <c r="I207" i="1"/>
  <c r="I200" i="1"/>
  <c r="I193" i="1"/>
  <c r="I186" i="1"/>
  <c r="I179" i="1"/>
  <c r="I172" i="1"/>
  <c r="I165" i="1"/>
  <c r="I158" i="1"/>
  <c r="I151" i="1"/>
  <c r="I144" i="1"/>
  <c r="I137" i="1"/>
  <c r="I124" i="1"/>
  <c r="I117" i="1"/>
  <c r="J248" i="1"/>
  <c r="J241" i="1"/>
  <c r="J234" i="1"/>
  <c r="J227" i="1"/>
  <c r="J220" i="1"/>
  <c r="J207" i="1"/>
  <c r="J200" i="1"/>
  <c r="J193" i="1"/>
  <c r="J186" i="1"/>
  <c r="J179" i="1"/>
  <c r="J172" i="1"/>
  <c r="J165" i="1"/>
  <c r="J158" i="1"/>
  <c r="J151" i="1"/>
  <c r="J144" i="1"/>
  <c r="J137" i="1"/>
  <c r="J124" i="1"/>
  <c r="J117" i="1"/>
  <c r="K248" i="1"/>
  <c r="K241" i="1"/>
  <c r="K234" i="1"/>
  <c r="K227" i="1"/>
  <c r="K220" i="1"/>
  <c r="K207" i="1"/>
  <c r="K200" i="1"/>
  <c r="K193" i="1"/>
  <c r="K186" i="1"/>
  <c r="K179" i="1"/>
  <c r="K172" i="1"/>
  <c r="K165" i="1"/>
  <c r="K158" i="1"/>
  <c r="K151" i="1"/>
  <c r="K144" i="1"/>
  <c r="K137" i="1"/>
  <c r="K124" i="1"/>
  <c r="K117" i="1"/>
  <c r="L248" i="1"/>
  <c r="L241" i="1"/>
  <c r="L234" i="1"/>
  <c r="L227" i="1"/>
  <c r="L220" i="1"/>
  <c r="L207" i="1"/>
  <c r="L200" i="1"/>
  <c r="L193" i="1"/>
  <c r="L186" i="1"/>
  <c r="L179" i="1"/>
  <c r="L172" i="1"/>
  <c r="L165" i="1"/>
  <c r="L158" i="1"/>
  <c r="L151" i="1"/>
  <c r="L144" i="1"/>
  <c r="L137" i="1"/>
  <c r="L124" i="1"/>
  <c r="L117" i="1"/>
  <c r="E242" i="1"/>
  <c r="E235" i="1"/>
  <c r="E228" i="1"/>
  <c r="E221" i="1"/>
  <c r="E208" i="1"/>
  <c r="E201" i="1"/>
  <c r="E194" i="1"/>
  <c r="E187" i="1"/>
  <c r="E180" i="1"/>
  <c r="E173" i="1"/>
  <c r="E166" i="1"/>
  <c r="E159" i="1"/>
  <c r="E152" i="1"/>
  <c r="E145" i="1"/>
  <c r="E138" i="1"/>
  <c r="E125" i="1"/>
  <c r="E118" i="1"/>
  <c r="F242" i="1"/>
  <c r="F235" i="1"/>
  <c r="F228" i="1"/>
  <c r="F221" i="1"/>
  <c r="F208" i="1"/>
  <c r="F201" i="1"/>
  <c r="F194" i="1"/>
  <c r="F187" i="1"/>
  <c r="F180" i="1"/>
  <c r="F173" i="1"/>
  <c r="F166" i="1"/>
  <c r="F159" i="1"/>
  <c r="F152" i="1"/>
  <c r="F145" i="1"/>
  <c r="F138" i="1"/>
  <c r="F125" i="1"/>
  <c r="F118" i="1"/>
  <c r="G242" i="1"/>
  <c r="G235" i="1"/>
  <c r="G228" i="1"/>
  <c r="G221" i="1"/>
  <c r="G208" i="1"/>
  <c r="G201" i="1"/>
  <c r="G194" i="1"/>
  <c r="G187" i="1"/>
  <c r="G180" i="1"/>
  <c r="G173" i="1"/>
  <c r="G166" i="1"/>
  <c r="G159" i="1"/>
  <c r="G152" i="1"/>
  <c r="G145" i="1"/>
  <c r="G138" i="1"/>
  <c r="G125" i="1"/>
  <c r="G118" i="1"/>
  <c r="H249" i="1"/>
  <c r="H242" i="1"/>
  <c r="H235" i="1"/>
  <c r="H228" i="1"/>
  <c r="H221" i="1"/>
  <c r="H208" i="1"/>
  <c r="H201" i="1"/>
  <c r="H194" i="1"/>
  <c r="H187" i="1"/>
  <c r="H180" i="1"/>
  <c r="H173" i="1"/>
  <c r="H166" i="1"/>
  <c r="H159" i="1"/>
  <c r="H152" i="1"/>
  <c r="H145" i="1"/>
  <c r="H138" i="1"/>
  <c r="H125" i="1"/>
  <c r="H118" i="1"/>
  <c r="I242" i="1"/>
  <c r="I235" i="1"/>
  <c r="I228" i="1"/>
  <c r="I221" i="1"/>
  <c r="I208" i="1"/>
  <c r="I201" i="1"/>
  <c r="I194" i="1"/>
  <c r="I187" i="1"/>
  <c r="I180" i="1"/>
  <c r="I173" i="1"/>
  <c r="I166" i="1"/>
  <c r="I159" i="1"/>
  <c r="I152" i="1"/>
  <c r="I145" i="1"/>
  <c r="I138" i="1"/>
  <c r="I125" i="1"/>
  <c r="I118" i="1"/>
  <c r="J242" i="1"/>
  <c r="J235" i="1"/>
  <c r="J228" i="1"/>
  <c r="J221" i="1"/>
  <c r="J208" i="1"/>
  <c r="J201" i="1"/>
  <c r="J194" i="1"/>
  <c r="J187" i="1"/>
  <c r="J180" i="1"/>
  <c r="J173" i="1"/>
  <c r="J166" i="1"/>
  <c r="J159" i="1"/>
  <c r="J152" i="1"/>
  <c r="J145" i="1"/>
  <c r="J138" i="1"/>
  <c r="J125" i="1"/>
  <c r="J118" i="1"/>
  <c r="K242" i="1"/>
  <c r="K235" i="1"/>
  <c r="K228" i="1"/>
  <c r="K221" i="1"/>
  <c r="K208" i="1"/>
  <c r="K201" i="1"/>
  <c r="K194" i="1"/>
  <c r="K187" i="1"/>
  <c r="K180" i="1"/>
  <c r="K173" i="1"/>
  <c r="K166" i="1"/>
  <c r="K159" i="1"/>
  <c r="K152" i="1"/>
  <c r="K145" i="1"/>
  <c r="K138" i="1"/>
  <c r="K125" i="1"/>
  <c r="K118" i="1"/>
  <c r="L242" i="1"/>
  <c r="L235" i="1"/>
  <c r="L228" i="1"/>
  <c r="L221" i="1"/>
  <c r="L208" i="1"/>
  <c r="L201" i="1"/>
  <c r="L194" i="1"/>
  <c r="L187" i="1"/>
  <c r="L180" i="1"/>
  <c r="L173" i="1"/>
  <c r="L166" i="1"/>
  <c r="L159" i="1"/>
  <c r="L152" i="1"/>
  <c r="L145" i="1"/>
  <c r="L138" i="1"/>
  <c r="L125" i="1"/>
  <c r="L118" i="1"/>
  <c r="E47" i="1"/>
  <c r="F47" i="1"/>
  <c r="G47" i="1"/>
  <c r="H47" i="1"/>
  <c r="I47" i="1"/>
  <c r="J47" i="1"/>
  <c r="K47" i="1"/>
  <c r="L47" i="1"/>
  <c r="E61" i="1"/>
  <c r="F61" i="1"/>
  <c r="G61" i="1"/>
  <c r="H61" i="1"/>
  <c r="I61" i="1"/>
  <c r="J61" i="1"/>
  <c r="K61" i="1"/>
  <c r="L61" i="1"/>
  <c r="E62" i="1"/>
  <c r="F62" i="1"/>
  <c r="G62" i="1"/>
  <c r="H62" i="1"/>
  <c r="I62" i="1"/>
  <c r="J62" i="1"/>
  <c r="K62" i="1"/>
  <c r="L62" i="1"/>
  <c r="I63" i="1"/>
  <c r="J63" i="1"/>
  <c r="K63" i="1"/>
  <c r="E68" i="1"/>
  <c r="F68" i="1"/>
  <c r="G68" i="1"/>
  <c r="H68" i="1"/>
  <c r="I68" i="1"/>
  <c r="J68" i="1"/>
  <c r="K68" i="1"/>
  <c r="L68" i="1"/>
  <c r="E69" i="1"/>
  <c r="F69" i="1"/>
  <c r="G69" i="1"/>
  <c r="H69" i="1"/>
  <c r="I69" i="1"/>
  <c r="J69" i="1"/>
  <c r="K69" i="1"/>
  <c r="L69" i="1"/>
  <c r="I70" i="1"/>
  <c r="J70" i="1"/>
  <c r="K70" i="1"/>
  <c r="E75" i="1"/>
  <c r="F75" i="1"/>
  <c r="G75" i="1"/>
  <c r="H75" i="1"/>
  <c r="I75" i="1"/>
  <c r="J75" i="1"/>
  <c r="K75" i="1"/>
  <c r="L75" i="1"/>
  <c r="E76" i="1"/>
  <c r="F76" i="1"/>
  <c r="G76" i="1"/>
  <c r="H76" i="1"/>
  <c r="I76" i="1"/>
  <c r="J76" i="1"/>
  <c r="K76" i="1"/>
  <c r="L76" i="1"/>
  <c r="I77" i="1"/>
  <c r="J77" i="1"/>
  <c r="K77" i="1"/>
  <c r="E82" i="1"/>
  <c r="F82" i="1"/>
  <c r="G82" i="1"/>
  <c r="H82" i="1"/>
  <c r="I82" i="1"/>
  <c r="J82" i="1"/>
  <c r="K82" i="1"/>
  <c r="L82" i="1"/>
  <c r="E83" i="1"/>
  <c r="F83" i="1"/>
  <c r="G83" i="1"/>
  <c r="H83" i="1"/>
  <c r="I83" i="1"/>
  <c r="J83" i="1"/>
  <c r="K83" i="1"/>
  <c r="L83" i="1"/>
  <c r="I84" i="1"/>
  <c r="J84" i="1"/>
  <c r="K84" i="1"/>
  <c r="E89" i="1"/>
  <c r="F89" i="1"/>
  <c r="G89" i="1"/>
  <c r="H89" i="1"/>
  <c r="I89" i="1"/>
  <c r="J89" i="1"/>
  <c r="K89" i="1"/>
  <c r="L89" i="1"/>
  <c r="E90" i="1"/>
  <c r="F90" i="1"/>
  <c r="G90" i="1"/>
  <c r="H90" i="1"/>
  <c r="I90" i="1"/>
  <c r="J90" i="1"/>
  <c r="K90" i="1"/>
  <c r="L90" i="1"/>
  <c r="I91" i="1"/>
  <c r="J91" i="1"/>
  <c r="K91" i="1"/>
  <c r="E96" i="1"/>
  <c r="F96" i="1"/>
  <c r="G96" i="1"/>
  <c r="H96" i="1"/>
  <c r="I96" i="1"/>
  <c r="J96" i="1"/>
  <c r="K96" i="1"/>
  <c r="L96" i="1"/>
  <c r="E97" i="1"/>
  <c r="F97" i="1"/>
  <c r="G97" i="1"/>
  <c r="H97" i="1"/>
  <c r="I97" i="1"/>
  <c r="J97" i="1"/>
  <c r="K97" i="1"/>
  <c r="L97" i="1"/>
  <c r="I98" i="1"/>
  <c r="J98" i="1"/>
  <c r="K98" i="1"/>
  <c r="E103" i="1"/>
  <c r="F103" i="1"/>
  <c r="G103" i="1"/>
  <c r="H103" i="1"/>
  <c r="I103" i="1"/>
  <c r="J103" i="1"/>
  <c r="K103" i="1"/>
  <c r="L103" i="1"/>
  <c r="E104" i="1"/>
  <c r="F104" i="1"/>
  <c r="G104" i="1"/>
  <c r="H104" i="1"/>
  <c r="I104" i="1"/>
  <c r="J104" i="1"/>
  <c r="K104" i="1"/>
  <c r="L104" i="1"/>
  <c r="I105" i="1"/>
  <c r="J105" i="1"/>
  <c r="K105" i="1"/>
  <c r="E110" i="1"/>
  <c r="F110" i="1"/>
  <c r="G110" i="1"/>
  <c r="H110" i="1"/>
  <c r="I110" i="1"/>
  <c r="J110" i="1"/>
  <c r="K110" i="1"/>
  <c r="L110" i="1"/>
  <c r="E111" i="1"/>
  <c r="F111" i="1"/>
  <c r="G111" i="1"/>
  <c r="H111" i="1"/>
  <c r="I111" i="1"/>
  <c r="J111" i="1"/>
  <c r="K111" i="1"/>
  <c r="L111" i="1"/>
  <c r="I112" i="1"/>
  <c r="J112" i="1"/>
  <c r="K112" i="1"/>
  <c r="E120" i="1"/>
  <c r="F120" i="1"/>
  <c r="G120" i="1"/>
  <c r="H120" i="1"/>
  <c r="L120" i="1"/>
  <c r="E127" i="1"/>
  <c r="F127" i="1"/>
  <c r="G127" i="1"/>
  <c r="H127" i="1"/>
  <c r="L127" i="1"/>
  <c r="E140" i="1"/>
  <c r="F140" i="1"/>
  <c r="G140" i="1"/>
  <c r="H140" i="1"/>
  <c r="L140" i="1"/>
  <c r="E147" i="1"/>
  <c r="F147" i="1"/>
  <c r="G147" i="1"/>
  <c r="H147" i="1"/>
  <c r="L147" i="1"/>
  <c r="E154" i="1"/>
  <c r="F154" i="1"/>
  <c r="G154" i="1"/>
  <c r="H154" i="1"/>
  <c r="L154" i="1"/>
  <c r="E161" i="1"/>
  <c r="F161" i="1"/>
  <c r="G161" i="1"/>
  <c r="H161" i="1"/>
  <c r="L161" i="1"/>
  <c r="E168" i="1"/>
  <c r="F168" i="1"/>
  <c r="G168" i="1"/>
  <c r="H168" i="1"/>
  <c r="L168" i="1"/>
  <c r="E175" i="1"/>
  <c r="F175" i="1"/>
  <c r="G175" i="1"/>
  <c r="H175" i="1"/>
  <c r="L175" i="1"/>
  <c r="E182" i="1"/>
  <c r="F182" i="1"/>
  <c r="G182" i="1"/>
  <c r="H182" i="1"/>
  <c r="L182" i="1"/>
  <c r="E189" i="1"/>
  <c r="F189" i="1"/>
  <c r="G189" i="1"/>
  <c r="H189" i="1"/>
  <c r="L189" i="1"/>
  <c r="I119" i="1"/>
  <c r="I120" i="1" s="1"/>
  <c r="J119" i="1"/>
  <c r="J120" i="1" s="1"/>
  <c r="K119" i="1"/>
  <c r="K120" i="1" s="1"/>
  <c r="I126" i="1"/>
  <c r="I127" i="1" s="1"/>
  <c r="J126" i="1"/>
  <c r="J127" i="1" s="1"/>
  <c r="K126" i="1"/>
  <c r="K127" i="1" s="1"/>
  <c r="I139" i="1"/>
  <c r="I140" i="1" s="1"/>
  <c r="J139" i="1"/>
  <c r="J140" i="1" s="1"/>
  <c r="K139" i="1"/>
  <c r="K140" i="1" s="1"/>
  <c r="I146" i="1"/>
  <c r="I147" i="1" s="1"/>
  <c r="J146" i="1"/>
  <c r="J147" i="1" s="1"/>
  <c r="K146" i="1"/>
  <c r="K147" i="1" s="1"/>
  <c r="I153" i="1"/>
  <c r="I154" i="1" s="1"/>
  <c r="J153" i="1"/>
  <c r="J154" i="1" s="1"/>
  <c r="K153" i="1"/>
  <c r="K154" i="1" s="1"/>
  <c r="I160" i="1"/>
  <c r="I161" i="1" s="1"/>
  <c r="J160" i="1"/>
  <c r="J161" i="1" s="1"/>
  <c r="K160" i="1"/>
  <c r="K161" i="1" s="1"/>
  <c r="I167" i="1"/>
  <c r="I168" i="1" s="1"/>
  <c r="J167" i="1"/>
  <c r="J168" i="1" s="1"/>
  <c r="K167" i="1"/>
  <c r="K168" i="1" s="1"/>
  <c r="I174" i="1"/>
  <c r="I175" i="1" s="1"/>
  <c r="J174" i="1"/>
  <c r="J175" i="1" s="1"/>
  <c r="K174" i="1"/>
  <c r="K175" i="1" s="1"/>
  <c r="I181" i="1"/>
  <c r="I182" i="1" s="1"/>
  <c r="J181" i="1"/>
  <c r="J182" i="1" s="1"/>
  <c r="K181" i="1"/>
  <c r="K182" i="1" s="1"/>
  <c r="I188" i="1"/>
  <c r="I189" i="1" s="1"/>
  <c r="J188" i="1"/>
  <c r="J189" i="1" s="1"/>
  <c r="K188" i="1"/>
  <c r="K189" i="1" s="1"/>
  <c r="E196" i="1"/>
  <c r="F196" i="1"/>
  <c r="G196" i="1"/>
  <c r="H196" i="1"/>
  <c r="L196" i="1"/>
  <c r="E203" i="1"/>
  <c r="F203" i="1"/>
  <c r="G203" i="1"/>
  <c r="H203" i="1"/>
  <c r="L203" i="1"/>
  <c r="E210" i="1"/>
  <c r="F210" i="1"/>
  <c r="G210" i="1"/>
  <c r="H210" i="1"/>
  <c r="L210" i="1"/>
  <c r="E223" i="1"/>
  <c r="F223" i="1"/>
  <c r="G223" i="1"/>
  <c r="H223" i="1"/>
  <c r="L223" i="1"/>
  <c r="E230" i="1"/>
  <c r="F230" i="1"/>
  <c r="G230" i="1"/>
  <c r="H230" i="1"/>
  <c r="L230" i="1"/>
  <c r="I195" i="1"/>
  <c r="I196" i="1" s="1"/>
  <c r="J195" i="1"/>
  <c r="J196" i="1" s="1"/>
  <c r="K195" i="1"/>
  <c r="K196" i="1" s="1"/>
  <c r="I202" i="1"/>
  <c r="I203" i="1" s="1"/>
  <c r="J202" i="1"/>
  <c r="J203" i="1" s="1"/>
  <c r="K202" i="1"/>
  <c r="K203" i="1" s="1"/>
  <c r="I209" i="1"/>
  <c r="I210" i="1" s="1"/>
  <c r="J209" i="1"/>
  <c r="J210" i="1" s="1"/>
  <c r="K209" i="1"/>
  <c r="K210" i="1" s="1"/>
  <c r="I222" i="1"/>
  <c r="I223" i="1" s="1"/>
  <c r="J222" i="1"/>
  <c r="J223" i="1" s="1"/>
  <c r="K222" i="1"/>
  <c r="K223" i="1" s="1"/>
  <c r="I229" i="1"/>
  <c r="I230" i="1" s="1"/>
  <c r="J229" i="1"/>
  <c r="J230" i="1" s="1"/>
  <c r="K229" i="1"/>
  <c r="K230" i="1" s="1"/>
  <c r="E237" i="1"/>
  <c r="F237" i="1"/>
  <c r="G237" i="1"/>
  <c r="H237" i="1"/>
  <c r="L237" i="1"/>
  <c r="I236" i="1"/>
  <c r="I237" i="1" s="1"/>
  <c r="J236" i="1"/>
  <c r="J237" i="1" s="1"/>
  <c r="K236" i="1"/>
  <c r="K237" i="1" s="1"/>
  <c r="E244" i="1"/>
  <c r="F244" i="1"/>
  <c r="G244" i="1"/>
  <c r="H244" i="1"/>
  <c r="L244" i="1"/>
  <c r="H250" i="1"/>
  <c r="I243" i="1"/>
  <c r="I244" i="1" s="1"/>
  <c r="J243" i="1"/>
  <c r="J244" i="1" s="1"/>
  <c r="K243" i="1"/>
  <c r="K244" i="1" s="1"/>
  <c r="L113" i="1" l="1"/>
  <c r="K113" i="1"/>
  <c r="J113" i="1"/>
  <c r="I113" i="1"/>
  <c r="H113" i="1"/>
  <c r="G113" i="1"/>
  <c r="F113" i="1"/>
  <c r="E113" i="1"/>
  <c r="L106" i="1"/>
  <c r="K106" i="1"/>
  <c r="J106" i="1"/>
  <c r="I106" i="1"/>
  <c r="H106" i="1"/>
  <c r="G106" i="1"/>
  <c r="F106" i="1"/>
  <c r="E106" i="1"/>
  <c r="L99" i="1"/>
  <c r="K99" i="1"/>
  <c r="J99" i="1"/>
  <c r="I99" i="1"/>
  <c r="H99" i="1"/>
  <c r="G99" i="1"/>
  <c r="F99" i="1"/>
  <c r="E99" i="1"/>
  <c r="L92" i="1"/>
  <c r="K92" i="1"/>
  <c r="J92" i="1"/>
  <c r="I92" i="1"/>
  <c r="H92" i="1"/>
  <c r="G92" i="1"/>
  <c r="F92" i="1"/>
  <c r="E92" i="1"/>
  <c r="L85" i="1"/>
  <c r="K85" i="1"/>
  <c r="J85" i="1"/>
  <c r="I85" i="1"/>
  <c r="H85" i="1"/>
  <c r="G85" i="1"/>
  <c r="F85" i="1"/>
  <c r="E85" i="1"/>
  <c r="L78" i="1"/>
  <c r="K78" i="1"/>
  <c r="J78" i="1"/>
  <c r="I78" i="1"/>
  <c r="H78" i="1"/>
  <c r="G78" i="1"/>
  <c r="F78" i="1"/>
  <c r="E78" i="1"/>
  <c r="L71" i="1"/>
  <c r="K71" i="1"/>
  <c r="J71" i="1"/>
  <c r="I71" i="1"/>
  <c r="H71" i="1"/>
  <c r="G71" i="1"/>
  <c r="F71" i="1"/>
  <c r="E71" i="1"/>
  <c r="L64" i="1"/>
  <c r="K64" i="1"/>
  <c r="J64" i="1"/>
  <c r="I64" i="1"/>
  <c r="H64" i="1"/>
  <c r="G64" i="1"/>
  <c r="F64" i="1"/>
  <c r="E64" i="1"/>
  <c r="L249" i="1"/>
  <c r="L250" i="1" s="1"/>
  <c r="K249" i="1"/>
  <c r="K250" i="1" s="1"/>
  <c r="J249" i="1"/>
  <c r="J250" i="1" s="1"/>
  <c r="I249" i="1"/>
  <c r="I250" i="1" s="1"/>
  <c r="G249" i="1"/>
  <c r="G250" i="1" s="1"/>
  <c r="F249" i="1"/>
  <c r="F250" i="1" s="1"/>
  <c r="E249" i="1"/>
  <c r="E250" i="1" s="1"/>
</calcChain>
</file>

<file path=xl/sharedStrings.xml><?xml version="1.0" encoding="utf-8"?>
<sst xmlns="http://schemas.openxmlformats.org/spreadsheetml/2006/main" count="318" uniqueCount="103">
  <si>
    <t>Appendix D</t>
  </si>
  <si>
    <t>Council - 25 February 2015</t>
  </si>
  <si>
    <t>Item 8 - Budget Proposals for General Fund, Housing Revenue Account and Capital 2015/16</t>
  </si>
  <si>
    <t>Council Tax Resolution 2015/16</t>
  </si>
  <si>
    <t xml:space="preserve">(i) </t>
  </si>
  <si>
    <t>That it be noted the Council calculated the following amounts for the year 2015/16 in accordance with the Local Government Finance Act 1992 as amended (the "Act")].</t>
  </si>
  <si>
    <t>(a)</t>
  </si>
  <si>
    <r>
      <t>That Kettering Borough Council's Council Tax Base for 2015/16 has been calculated as</t>
    </r>
    <r>
      <rPr>
        <b/>
        <sz val="15"/>
        <rFont val="Arial"/>
        <family val="2"/>
      </rPr>
      <t xml:space="preserve"> 29,391 </t>
    </r>
    <r>
      <rPr>
        <sz val="15"/>
        <rFont val="Arial"/>
        <family val="2"/>
      </rPr>
      <t>[Item T in the formula in Section 31B of the Local Government Finance Act 1992 as amended (the "Act")].</t>
    </r>
  </si>
  <si>
    <t>(b)</t>
  </si>
  <si>
    <t>For dwellings in those parts of the Borough to which a Parish Precept relates the amounts are as detailed in Appendices D (i) &amp; (ii).</t>
  </si>
  <si>
    <t>(ii)</t>
  </si>
  <si>
    <t>The Council Tax requirement for the Council's own purposes for 2015/16 (excluding Parish Precepts) is £6,037,000.</t>
  </si>
  <si>
    <t>(iii)</t>
  </si>
  <si>
    <t>That the following amounts be now calculated by the Council for the year 2015/16 in accordance with Sections 31 to 36 of the Local Government Finance Act 1992;</t>
  </si>
  <si>
    <r>
      <t>being the aggregate of the amounts which the Council estimates for the items set out in Section 31A (2) (a) to (f) of the Act taking into account all precepts issued to it by Parish Councils. (</t>
    </r>
    <r>
      <rPr>
        <i/>
        <sz val="15"/>
        <rFont val="Arial"/>
        <family val="2"/>
      </rPr>
      <t>Gross expenditure, parish expenses any contingencies, any provision for reserves</t>
    </r>
    <r>
      <rPr>
        <sz val="15"/>
        <rFont val="Arial"/>
        <family val="2"/>
      </rPr>
      <t>).</t>
    </r>
  </si>
  <si>
    <r>
      <t>being the aggregate of the amounts which the Council estimates for the items set out in Section 31 (A) (3) (a) to (d) of the Act. (</t>
    </r>
    <r>
      <rPr>
        <i/>
        <sz val="15"/>
        <rFont val="Arial"/>
        <family val="2"/>
      </rPr>
      <t>Gross income, any use of reserves</t>
    </r>
    <r>
      <rPr>
        <sz val="15"/>
        <rFont val="Arial"/>
        <family val="2"/>
      </rPr>
      <t>).</t>
    </r>
  </si>
  <si>
    <t>(c)</t>
  </si>
  <si>
    <r>
      <t>being the amount by which the aggregate at iii (a) above exceeds the aggregate at iii (b) above, calculated by the Council, in accordance with Section 31A (4) of the Act, as its Council Tax Requirement. [Item R in the formula in Section 31B of the Act] (</t>
    </r>
    <r>
      <rPr>
        <i/>
        <sz val="15"/>
        <rFont val="Arial"/>
        <family val="2"/>
      </rPr>
      <t>Expenditure less income</t>
    </r>
    <r>
      <rPr>
        <sz val="15"/>
        <rFont val="Arial"/>
        <family val="2"/>
      </rPr>
      <t>).</t>
    </r>
  </si>
  <si>
    <t>(d)</t>
  </si>
  <si>
    <r>
      <t>being the amount at iii (c)  above [Item R], all divided by Item T (i (a) above), calculated by the Council, in accordance with section 31B (1) of the Act, as the basic amount of it's council tax for the year (</t>
    </r>
    <r>
      <rPr>
        <i/>
        <sz val="15"/>
        <rFont val="Arial"/>
        <family val="2"/>
      </rPr>
      <t>including parish precepts</t>
    </r>
    <r>
      <rPr>
        <sz val="15"/>
        <rFont val="Arial"/>
        <family val="2"/>
      </rPr>
      <t>).</t>
    </r>
  </si>
  <si>
    <t>(e)</t>
  </si>
  <si>
    <r>
      <t>being the aggregate amount of the Parish Precepts referred to in Section 34 (1) of the Act. (</t>
    </r>
    <r>
      <rPr>
        <i/>
        <sz val="15"/>
        <rFont val="Arial"/>
        <family val="2"/>
      </rPr>
      <t>Total amount of parish precepts.</t>
    </r>
    <r>
      <rPr>
        <sz val="15"/>
        <rFont val="Arial"/>
        <family val="2"/>
      </rPr>
      <t>) As per the attached Appendices D (i) &amp; (ii).</t>
    </r>
  </si>
  <si>
    <t>(f)</t>
  </si>
  <si>
    <r>
      <t xml:space="preserve">being the amount at iii (d) above less the result given by dividing the amount at iii (e) above by item T (i (a) above), calculated by the Council, in accordance with section 34 (2) of the Act, as the basic amount of its Council Tax for the year for dwellings in those parts of its area to which no Parish Precepts relates. </t>
    </r>
    <r>
      <rPr>
        <i/>
        <sz val="15"/>
        <rFont val="Arial"/>
        <family val="2"/>
      </rPr>
      <t>(i.e. the Borough Council's precept of £6,037,000 divided by the Council Tax base of 29,391, this Council's own Council Tax at Band D).</t>
    </r>
  </si>
  <si>
    <t>(iv)</t>
  </si>
  <si>
    <t>That it be noted that for the year 2015/16 Northamptonshire County Council (NCC) and The Police and Crime Commissioner Northamptonshire (PCCN) have issued precepts to the Council  in accordance with Section 40 of the Act for each of the categories of dwellings shown in Table 1.</t>
  </si>
  <si>
    <t>(v)</t>
  </si>
  <si>
    <t>That the Council in accordance with Sections 30 and 36 of the Local Government Finance Act 1992, hereby sets the aggregate amounts shown in Table 1 as the amounts of Council Tax for 2015/16 for each part of the Borough and for each of the categories of dwellings.</t>
  </si>
  <si>
    <t>Table 1</t>
  </si>
  <si>
    <t>Valuation Bands</t>
  </si>
  <si>
    <t>A</t>
  </si>
  <si>
    <t>B</t>
  </si>
  <si>
    <t>C</t>
  </si>
  <si>
    <t>D</t>
  </si>
  <si>
    <t>E</t>
  </si>
  <si>
    <t>F</t>
  </si>
  <si>
    <t>G</t>
  </si>
  <si>
    <t>H</t>
  </si>
  <si>
    <t>£</t>
  </si>
  <si>
    <r>
      <t xml:space="preserve">Kettering Borough Council (KBC) </t>
    </r>
    <r>
      <rPr>
        <i/>
        <sz val="12"/>
        <rFont val="Arial"/>
        <family val="2"/>
      </rPr>
      <t>(Excludes Parish Precepts)*</t>
    </r>
  </si>
  <si>
    <t>Northamptonshire County Council (NCC) (precept £31,419,567)</t>
  </si>
  <si>
    <t>The Police and Crime Commissioner for Northamptonshire (PCCN) (precept £5,906,415)</t>
  </si>
  <si>
    <t>Total</t>
  </si>
  <si>
    <t>* The full Council Tax Schedule including Town / Parish Precepts is detailed at Appendix D (i)</t>
  </si>
  <si>
    <t>(vi)</t>
  </si>
  <si>
    <t>That the Council's basic amount of the Council Tax for 2015/16 is deemed not excessive in accordance with principles approved under Section 52ZB of the Local Government Finance Act 1992.</t>
  </si>
  <si>
    <t>Appendix D (i)</t>
  </si>
  <si>
    <t>Council Tax Schedule for 2015/16</t>
  </si>
  <si>
    <t>Part of the Council's Area</t>
  </si>
  <si>
    <t>Ashley</t>
  </si>
  <si>
    <t xml:space="preserve">  KBC</t>
  </si>
  <si>
    <t xml:space="preserve">  NCC</t>
  </si>
  <si>
    <t xml:space="preserve">  PCCN</t>
  </si>
  <si>
    <t xml:space="preserve">  Parish Precept</t>
  </si>
  <si>
    <t>Barton Seagrave</t>
  </si>
  <si>
    <t>Brampton Ash</t>
  </si>
  <si>
    <t>Braybrooke</t>
  </si>
  <si>
    <t>Broughton:</t>
  </si>
  <si>
    <t>Burton Latimer:</t>
  </si>
  <si>
    <t>Cranford</t>
  </si>
  <si>
    <t>Cransley:</t>
  </si>
  <si>
    <t>Desborough:</t>
  </si>
  <si>
    <t>Dingley:</t>
  </si>
  <si>
    <t>Geddington, Newton &amp; Little Oakley:</t>
  </si>
  <si>
    <t>Grafton Underwood</t>
  </si>
  <si>
    <t>Harrington</t>
  </si>
  <si>
    <t>Loddington</t>
  </si>
  <si>
    <t>Mawsley:</t>
  </si>
  <si>
    <t>Pytchley:</t>
  </si>
  <si>
    <t>Rothwell</t>
  </si>
  <si>
    <t>Rushton</t>
  </si>
  <si>
    <t>Stoke Albany</t>
  </si>
  <si>
    <t>Sutton Bassett:</t>
  </si>
  <si>
    <t>Thorpe Malsor</t>
  </si>
  <si>
    <t>Warkton</t>
  </si>
  <si>
    <t>Weekly</t>
  </si>
  <si>
    <t>Weston By Welland</t>
  </si>
  <si>
    <t>Wilbarston:</t>
  </si>
  <si>
    <t>Other Areas / Parishes:</t>
  </si>
  <si>
    <t>Appendix D (ii)</t>
  </si>
  <si>
    <t>Town &amp; Parish Council Precepts</t>
  </si>
  <si>
    <t>2014/15</t>
  </si>
  <si>
    <t>2015/16</t>
  </si>
  <si>
    <t>Parish/Town Council</t>
  </si>
  <si>
    <t>Tax Base</t>
  </si>
  <si>
    <t>Precepts</t>
  </si>
  <si>
    <t>Council</t>
  </si>
  <si>
    <t>Increase</t>
  </si>
  <si>
    <t>Tax</t>
  </si>
  <si>
    <t>(Decrease)</t>
  </si>
  <si>
    <t xml:space="preserve">Band D </t>
  </si>
  <si>
    <t>in Band D</t>
  </si>
  <si>
    <t>Council Tax</t>
  </si>
  <si>
    <t>Broughton</t>
  </si>
  <si>
    <t>Burton Latimer</t>
  </si>
  <si>
    <t>Cransley</t>
  </si>
  <si>
    <t>Desborough</t>
  </si>
  <si>
    <t>Dingley</t>
  </si>
  <si>
    <t>Geddington, Newton &amp; Little Oakley</t>
  </si>
  <si>
    <t>Mawsley</t>
  </si>
  <si>
    <t>Pytchley</t>
  </si>
  <si>
    <t>Sutton Bassett</t>
  </si>
  <si>
    <t>Wilbarston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</si>
</sst>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quot;£&quot;#,##0"/>
    <numFmt numFmtId="165" formatCode="&quot;£&quot;#,##0.00"/>
    <numFmt numFmtId="166" formatCode="#,##0.00;[Black]\(#,##0.00\)"/>
  </numFmts>
  <fonts count="14" x14ac:knownFonts="1">
    <font>
      <sz val="10"/>
      <name val="Arial"/>
    </font>
    <font>
      <sz val="10"/>
      <name val="Arial"/>
    </font>
    <font>
      <sz val="12"/>
      <name val="Arial"/>
      <family val="2"/>
    </font>
    <font>
      <b/>
      <sz val="16"/>
      <name val="Arial"/>
      <family val="2"/>
    </font>
    <font>
      <b/>
      <sz val="15"/>
      <name val="Arial"/>
      <family val="2"/>
    </font>
    <font>
      <b/>
      <u/>
      <sz val="16"/>
      <name val="Arial"/>
      <family val="2"/>
    </font>
    <font>
      <sz val="15"/>
      <name val="Arial"/>
      <family val="2"/>
    </font>
    <font>
      <i/>
      <sz val="15"/>
      <name val="Arial"/>
      <family val="2"/>
    </font>
    <font>
      <sz val="14"/>
      <name val="Arial"/>
      <family val="2"/>
    </font>
    <font>
      <b/>
      <sz val="14"/>
      <name val="Arial"/>
      <family val="2"/>
    </font>
    <font>
      <b/>
      <u/>
      <sz val="14"/>
      <name val="Arial"/>
      <family val="2"/>
    </font>
    <font>
      <i/>
      <sz val="12"/>
      <name val="Arial"/>
      <family val="2"/>
    </font>
    <font>
      <b/>
      <u/>
      <sz val="12"/>
      <name val="Arial"/>
      <family val="2"/>
    </font>
    <font>
      <b/>
      <sz val="12"/>
      <name val="Arial"/>
      <family val="2"/>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50">
    <xf numFmtId="0" fontId="0" fillId="0" borderId="0" xfId="0"/>
    <xf numFmtId="0" fontId="2" fillId="0" borderId="0" xfId="0" applyFont="1" applyAlignment="1">
      <alignment horizontal="center" vertical="top"/>
    </xf>
    <xf numFmtId="0" fontId="2" fillId="0" borderId="0" xfId="0" applyFont="1" applyAlignment="1">
      <alignment horizontal="center"/>
    </xf>
    <xf numFmtId="0" fontId="2" fillId="0" borderId="0" xfId="0" applyFont="1"/>
    <xf numFmtId="0" fontId="3" fillId="0" borderId="0" xfId="0" applyFont="1" applyAlignment="1">
      <alignment horizontal="center"/>
    </xf>
    <xf numFmtId="0" fontId="3" fillId="0" borderId="0" xfId="0" applyFont="1"/>
    <xf numFmtId="0" fontId="4" fillId="0" borderId="0" xfId="0" applyFont="1" applyFill="1"/>
    <xf numFmtId="0" fontId="2" fillId="0" borderId="0" xfId="0" applyFont="1" applyFill="1"/>
    <xf numFmtId="0" fontId="3" fillId="0" borderId="0" xfId="0" applyFont="1" applyFill="1" applyAlignment="1">
      <alignment horizontal="center"/>
    </xf>
    <xf numFmtId="0" fontId="2" fillId="0" borderId="0" xfId="0" applyFont="1" applyAlignment="1">
      <alignment vertical="top"/>
    </xf>
    <xf numFmtId="0" fontId="5" fillId="0" borderId="0" xfId="0" applyFont="1"/>
    <xf numFmtId="0" fontId="4" fillId="0" borderId="0" xfId="0" applyFont="1" applyAlignment="1">
      <alignment horizontal="center" vertical="top"/>
    </xf>
    <xf numFmtId="0" fontId="4" fillId="0" borderId="0" xfId="0" applyFont="1" applyAlignment="1">
      <alignment horizontal="center" vertical="center"/>
    </xf>
    <xf numFmtId="0" fontId="6" fillId="0" borderId="0" xfId="0" applyFont="1" applyFill="1" applyAlignment="1">
      <alignment vertical="center" wrapText="1"/>
    </xf>
    <xf numFmtId="0" fontId="6" fillId="0" borderId="0" xfId="0" applyFont="1" applyAlignment="1">
      <alignment vertical="top"/>
    </xf>
    <xf numFmtId="0" fontId="6" fillId="0" borderId="0" xfId="0" applyFont="1" applyAlignment="1">
      <alignment horizontal="center" vertical="center"/>
    </xf>
    <xf numFmtId="0" fontId="6" fillId="0" borderId="0" xfId="0" applyFont="1" applyAlignment="1">
      <alignment horizontal="center"/>
    </xf>
    <xf numFmtId="0" fontId="6" fillId="0" borderId="0" xfId="0" applyFont="1"/>
    <xf numFmtId="0" fontId="6" fillId="0" borderId="0" xfId="0" applyFont="1" applyAlignment="1">
      <alignment horizontal="center" vertical="top"/>
    </xf>
    <xf numFmtId="164" fontId="6" fillId="0" borderId="0" xfId="0" applyNumberFormat="1" applyFont="1" applyFill="1" applyAlignment="1">
      <alignment horizontal="center" vertical="center"/>
    </xf>
    <xf numFmtId="3" fontId="6" fillId="0" borderId="0" xfId="0" applyNumberFormat="1" applyFont="1" applyAlignment="1">
      <alignment horizontal="center"/>
    </xf>
    <xf numFmtId="0" fontId="6" fillId="0" borderId="0" xfId="0" applyFont="1" applyFill="1"/>
    <xf numFmtId="164" fontId="2" fillId="0" borderId="0" xfId="0" applyNumberFormat="1" applyFont="1"/>
    <xf numFmtId="165" fontId="6" fillId="0" borderId="0" xfId="0" applyNumberFormat="1" applyFont="1" applyFill="1" applyAlignment="1">
      <alignment horizontal="center" vertical="center"/>
    </xf>
    <xf numFmtId="0" fontId="6" fillId="0" borderId="0" xfId="0" applyFont="1" applyFill="1" applyAlignment="1">
      <alignment horizontal="center" vertical="top"/>
    </xf>
    <xf numFmtId="0" fontId="6" fillId="0" borderId="0" xfId="0" applyFont="1" applyFill="1" applyAlignment="1">
      <alignment horizontal="center" vertical="center"/>
    </xf>
    <xf numFmtId="0" fontId="6" fillId="0" borderId="0" xfId="0" applyFont="1" applyFill="1" applyAlignment="1">
      <alignment horizontal="center"/>
    </xf>
    <xf numFmtId="0" fontId="8" fillId="0" borderId="0" xfId="0" applyFont="1" applyFill="1" applyAlignment="1">
      <alignment horizontal="center" vertical="top"/>
    </xf>
    <xf numFmtId="0" fontId="8" fillId="0" borderId="0" xfId="0" applyFont="1" applyFill="1" applyAlignment="1">
      <alignment horizontal="center"/>
    </xf>
    <xf numFmtId="0" fontId="8" fillId="0" borderId="0" xfId="0" applyFont="1" applyFill="1"/>
    <xf numFmtId="0" fontId="8" fillId="0" borderId="0" xfId="0" applyFont="1"/>
    <xf numFmtId="0" fontId="9" fillId="0" borderId="0" xfId="0" applyFont="1" applyAlignment="1">
      <alignment horizontal="left"/>
    </xf>
    <xf numFmtId="0" fontId="9" fillId="0" borderId="0" xfId="0" applyFont="1" applyAlignment="1">
      <alignment horizontal="center"/>
    </xf>
    <xf numFmtId="0" fontId="8" fillId="0" borderId="1" xfId="0" applyFont="1" applyBorder="1"/>
    <xf numFmtId="0" fontId="8" fillId="0" borderId="2" xfId="0" applyFont="1" applyBorder="1"/>
    <xf numFmtId="0" fontId="9" fillId="0" borderId="4" xfId="0" applyFont="1" applyBorder="1" applyAlignment="1"/>
    <xf numFmtId="0" fontId="8"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8" fillId="0" borderId="8" xfId="0" applyFont="1" applyBorder="1" applyAlignment="1">
      <alignment horizontal="center"/>
    </xf>
    <xf numFmtId="0" fontId="8" fillId="0" borderId="0"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4" fontId="2" fillId="0" borderId="9" xfId="0" applyNumberFormat="1" applyFont="1" applyBorder="1" applyAlignment="1">
      <alignment vertical="center"/>
    </xf>
    <xf numFmtId="4" fontId="2" fillId="0" borderId="10" xfId="0" applyNumberFormat="1" applyFont="1" applyBorder="1" applyAlignment="1">
      <alignment vertical="center"/>
    </xf>
    <xf numFmtId="0" fontId="2" fillId="0" borderId="8" xfId="0" applyFont="1" applyBorder="1" applyAlignment="1">
      <alignment horizontal="center"/>
    </xf>
    <xf numFmtId="0" fontId="2" fillId="0" borderId="0" xfId="0" applyFont="1" applyBorder="1" applyAlignment="1">
      <alignment horizontal="center"/>
    </xf>
    <xf numFmtId="0" fontId="12" fillId="0" borderId="9" xfId="0" applyFont="1" applyBorder="1" applyAlignment="1">
      <alignment horizontal="center"/>
    </xf>
    <xf numFmtId="0" fontId="12" fillId="0" borderId="10" xfId="0" applyFont="1" applyBorder="1" applyAlignment="1">
      <alignment horizontal="center"/>
    </xf>
    <xf numFmtId="4" fontId="2" fillId="0" borderId="9" xfId="0" applyNumberFormat="1" applyFont="1" applyFill="1" applyBorder="1" applyAlignment="1">
      <alignment vertical="center"/>
    </xf>
    <xf numFmtId="4" fontId="2" fillId="0" borderId="10" xfId="0" applyNumberFormat="1" applyFont="1" applyFill="1" applyBorder="1" applyAlignment="1">
      <alignment vertical="center"/>
    </xf>
    <xf numFmtId="0" fontId="2" fillId="0" borderId="8" xfId="0" applyFont="1" applyFill="1" applyBorder="1"/>
    <xf numFmtId="0" fontId="2" fillId="0" borderId="0" xfId="0" applyFont="1" applyFill="1" applyBorder="1"/>
    <xf numFmtId="4" fontId="2" fillId="0" borderId="9" xfId="0" applyNumberFormat="1" applyFont="1" applyFill="1" applyBorder="1"/>
    <xf numFmtId="4" fontId="2" fillId="0" borderId="10" xfId="0" applyNumberFormat="1" applyFont="1" applyFill="1" applyBorder="1"/>
    <xf numFmtId="0" fontId="2" fillId="0" borderId="9" xfId="0" applyFont="1" applyFill="1" applyBorder="1"/>
    <xf numFmtId="0" fontId="2" fillId="0" borderId="10" xfId="0" applyFont="1" applyBorder="1"/>
    <xf numFmtId="0" fontId="2" fillId="0" borderId="8" xfId="0" applyFont="1" applyBorder="1" applyAlignment="1">
      <alignment horizontal="left"/>
    </xf>
    <xf numFmtId="43" fontId="2" fillId="0" borderId="9" xfId="1" applyNumberFormat="1" applyFont="1" applyFill="1" applyBorder="1" applyAlignment="1">
      <alignment horizontal="right"/>
    </xf>
    <xf numFmtId="43" fontId="2" fillId="0" borderId="9" xfId="1" applyNumberFormat="1" applyFont="1" applyFill="1" applyBorder="1"/>
    <xf numFmtId="43" fontId="2" fillId="0" borderId="12" xfId="1" applyNumberFormat="1" applyFont="1" applyFill="1" applyBorder="1"/>
    <xf numFmtId="0" fontId="2" fillId="0" borderId="13" xfId="0" applyFont="1" applyBorder="1" applyAlignment="1">
      <alignment horizontal="center"/>
    </xf>
    <xf numFmtId="0" fontId="2" fillId="0" borderId="14" xfId="0" applyFont="1" applyFill="1" applyBorder="1"/>
    <xf numFmtId="0" fontId="2" fillId="0" borderId="15" xfId="0" applyFont="1" applyFill="1" applyBorder="1"/>
    <xf numFmtId="0" fontId="2" fillId="0" borderId="16" xfId="0" applyFont="1" applyBorder="1"/>
    <xf numFmtId="0" fontId="2" fillId="0" borderId="0" xfId="0" applyFont="1" applyBorder="1"/>
    <xf numFmtId="0" fontId="6" fillId="0" borderId="0" xfId="0" applyFont="1" applyAlignment="1">
      <alignment horizontal="left"/>
    </xf>
    <xf numFmtId="0" fontId="9" fillId="0" borderId="0" xfId="0" applyFont="1" applyAlignment="1">
      <alignment horizontal="center" vertical="top"/>
    </xf>
    <xf numFmtId="0" fontId="9" fillId="0" borderId="0" xfId="0" applyFont="1" applyAlignment="1">
      <alignment horizontal="center" vertical="center"/>
    </xf>
    <xf numFmtId="0" fontId="10" fillId="0" borderId="0" xfId="0" applyFont="1"/>
    <xf numFmtId="0" fontId="13" fillId="0" borderId="0" xfId="0" applyFont="1" applyFill="1"/>
    <xf numFmtId="0" fontId="13" fillId="0" borderId="0" xfId="0" applyFont="1"/>
    <xf numFmtId="0" fontId="12" fillId="0" borderId="0" xfId="0" applyFont="1" applyAlignment="1">
      <alignment horizontal="center"/>
    </xf>
    <xf numFmtId="0" fontId="13" fillId="0" borderId="0" xfId="0" applyFont="1" applyFill="1" applyBorder="1"/>
    <xf numFmtId="4" fontId="2" fillId="0" borderId="0" xfId="0" applyNumberFormat="1" applyFont="1" applyFill="1" applyAlignment="1">
      <alignment horizontal="right"/>
    </xf>
    <xf numFmtId="4" fontId="13" fillId="0" borderId="0" xfId="0" applyNumberFormat="1" applyFont="1" applyFill="1" applyAlignment="1">
      <alignment horizontal="right"/>
    </xf>
    <xf numFmtId="4" fontId="2" fillId="0" borderId="0" xfId="0" applyNumberFormat="1" applyFont="1"/>
    <xf numFmtId="0" fontId="13" fillId="0" borderId="0" xfId="0" applyFont="1" applyAlignment="1">
      <alignment horizontal="center" vertical="top"/>
    </xf>
    <xf numFmtId="0" fontId="13" fillId="0" borderId="0" xfId="0" applyFont="1" applyAlignment="1">
      <alignment horizontal="center"/>
    </xf>
    <xf numFmtId="4" fontId="13" fillId="0" borderId="0" xfId="0" applyNumberFormat="1" applyFont="1"/>
    <xf numFmtId="3" fontId="2" fillId="0" borderId="0" xfId="0" applyNumberFormat="1" applyFont="1" applyAlignment="1">
      <alignment horizontal="center"/>
    </xf>
    <xf numFmtId="0" fontId="2" fillId="0" borderId="1" xfId="0" applyFont="1" applyBorder="1" applyAlignment="1"/>
    <xf numFmtId="0" fontId="2" fillId="0" borderId="2" xfId="0" applyFont="1" applyBorder="1"/>
    <xf numFmtId="0" fontId="0" fillId="0" borderId="3" xfId="0" applyBorder="1" applyAlignment="1"/>
    <xf numFmtId="0" fontId="0" fillId="0" borderId="20" xfId="0" applyBorder="1" applyAlignment="1"/>
    <xf numFmtId="0" fontId="0" fillId="0" borderId="0" xfId="0" applyBorder="1" applyAlignment="1"/>
    <xf numFmtId="0" fontId="0" fillId="0" borderId="10" xfId="0" applyBorder="1" applyAlignment="1"/>
    <xf numFmtId="0" fontId="2" fillId="0" borderId="21" xfId="0" applyFont="1" applyFill="1" applyBorder="1" applyAlignment="1">
      <alignment horizontal="center"/>
    </xf>
    <xf numFmtId="0" fontId="2" fillId="0" borderId="6" xfId="0" applyFont="1" applyFill="1" applyBorder="1" applyAlignment="1">
      <alignment horizontal="center"/>
    </xf>
    <xf numFmtId="0" fontId="2" fillId="0" borderId="22" xfId="0" applyFont="1" applyFill="1" applyBorder="1" applyAlignment="1">
      <alignment horizontal="center" wrapText="1"/>
    </xf>
    <xf numFmtId="0" fontId="2" fillId="0" borderId="23" xfId="0" applyFont="1" applyFill="1" applyBorder="1" applyAlignment="1">
      <alignment horizontal="center" vertical="top" wrapText="1"/>
    </xf>
    <xf numFmtId="0" fontId="2" fillId="0" borderId="0" xfId="0" applyFont="1" applyFill="1" applyBorder="1" applyAlignment="1">
      <alignment horizontal="center" vertical="top" wrapText="1"/>
    </xf>
    <xf numFmtId="164" fontId="2" fillId="0" borderId="8" xfId="0" applyNumberFormat="1" applyFont="1" applyBorder="1" applyAlignment="1">
      <alignment horizontal="center" wrapText="1"/>
    </xf>
    <xf numFmtId="0" fontId="0" fillId="0" borderId="0" xfId="0" applyBorder="1" applyAlignment="1">
      <alignment wrapText="1"/>
    </xf>
    <xf numFmtId="0" fontId="2" fillId="0" borderId="24" xfId="0" applyFont="1" applyFill="1" applyBorder="1" applyAlignment="1">
      <alignment horizontal="center"/>
    </xf>
    <xf numFmtId="0" fontId="2" fillId="0" borderId="9" xfId="0" applyFont="1" applyFill="1" applyBorder="1" applyAlignment="1">
      <alignment horizontal="center"/>
    </xf>
    <xf numFmtId="0" fontId="2" fillId="0" borderId="12" xfId="0" applyFont="1" applyFill="1" applyBorder="1" applyAlignment="1">
      <alignment horizontal="center" wrapText="1"/>
    </xf>
    <xf numFmtId="0" fontId="2" fillId="0" borderId="25" xfId="0" applyFont="1" applyFill="1" applyBorder="1" applyAlignment="1">
      <alignment horizontal="center" vertical="top" wrapText="1"/>
    </xf>
    <xf numFmtId="164" fontId="2" fillId="0" borderId="8" xfId="0" applyNumberFormat="1" applyFont="1" applyBorder="1" applyAlignment="1">
      <alignment horizontal="center"/>
    </xf>
    <xf numFmtId="3" fontId="0" fillId="0" borderId="0" xfId="0" applyNumberFormat="1" applyFill="1" applyBorder="1"/>
    <xf numFmtId="3" fontId="2" fillId="0" borderId="26" xfId="0" applyNumberFormat="1" applyFont="1" applyBorder="1" applyAlignment="1">
      <alignment horizontal="center"/>
    </xf>
    <xf numFmtId="0" fontId="2" fillId="0" borderId="27" xfId="0" applyFont="1" applyBorder="1"/>
    <xf numFmtId="0" fontId="0" fillId="0" borderId="28" xfId="0" applyBorder="1" applyAlignment="1"/>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31" xfId="0" applyFont="1" applyFill="1" applyBorder="1" applyAlignment="1">
      <alignment horizontal="center" vertical="top" wrapText="1"/>
    </xf>
    <xf numFmtId="3" fontId="2" fillId="0" borderId="8" xfId="0" applyNumberFormat="1" applyFont="1" applyBorder="1" applyAlignment="1">
      <alignment horizontal="center"/>
    </xf>
    <xf numFmtId="0" fontId="0" fillId="0" borderId="7" xfId="0" applyBorder="1" applyAlignment="1"/>
    <xf numFmtId="0" fontId="2" fillId="0" borderId="21" xfId="0" applyFont="1" applyFill="1" applyBorder="1"/>
    <xf numFmtId="0" fontId="2" fillId="0" borderId="6" xfId="0" applyFont="1" applyFill="1" applyBorder="1"/>
    <xf numFmtId="0" fontId="2" fillId="0" borderId="22" xfId="0" applyFont="1" applyFill="1" applyBorder="1"/>
    <xf numFmtId="4" fontId="2" fillId="0" borderId="23" xfId="0" applyNumberFormat="1" applyFont="1" applyFill="1" applyBorder="1"/>
    <xf numFmtId="0" fontId="2" fillId="0" borderId="8" xfId="0" applyFont="1" applyFill="1" applyBorder="1" applyAlignment="1"/>
    <xf numFmtId="3" fontId="2" fillId="0" borderId="24" xfId="0" applyNumberFormat="1" applyFont="1" applyFill="1" applyBorder="1"/>
    <xf numFmtId="3" fontId="2" fillId="0" borderId="9" xfId="0" applyNumberFormat="1" applyFont="1" applyFill="1" applyBorder="1"/>
    <xf numFmtId="4" fontId="2" fillId="0" borderId="12" xfId="0" applyNumberFormat="1" applyFont="1" applyFill="1" applyBorder="1" applyAlignment="1">
      <alignment horizontal="right"/>
    </xf>
    <xf numFmtId="166" fontId="2" fillId="0" borderId="25" xfId="0" applyNumberFormat="1" applyFont="1" applyFill="1" applyBorder="1" applyAlignment="1">
      <alignment horizontal="right"/>
    </xf>
    <xf numFmtId="166" fontId="0" fillId="0" borderId="0" xfId="0" applyNumberFormat="1" applyFill="1" applyBorder="1" applyAlignment="1"/>
    <xf numFmtId="0" fontId="0" fillId="0" borderId="0" xfId="0" applyFill="1"/>
    <xf numFmtId="0" fontId="2" fillId="0" borderId="13" xfId="0" applyFont="1" applyFill="1" applyBorder="1" applyAlignment="1"/>
    <xf numFmtId="0" fontId="2" fillId="0" borderId="14" xfId="0" applyFont="1" applyBorder="1"/>
    <xf numFmtId="0" fontId="0" fillId="0" borderId="16" xfId="0" applyBorder="1" applyAlignment="1"/>
    <xf numFmtId="3" fontId="2" fillId="0" borderId="32" xfId="0" applyNumberFormat="1" applyFont="1" applyFill="1" applyBorder="1"/>
    <xf numFmtId="3" fontId="2" fillId="0" borderId="15" xfId="0" applyNumberFormat="1" applyFont="1" applyFill="1" applyBorder="1"/>
    <xf numFmtId="4" fontId="2" fillId="0" borderId="33" xfId="0" applyNumberFormat="1" applyFont="1" applyFill="1" applyBorder="1" applyAlignment="1">
      <alignment horizontal="right"/>
    </xf>
    <xf numFmtId="166" fontId="2" fillId="0" borderId="34" xfId="0" applyNumberFormat="1" applyFont="1" applyFill="1" applyBorder="1" applyAlignment="1">
      <alignment horizontal="right"/>
    </xf>
    <xf numFmtId="164" fontId="2" fillId="0" borderId="8" xfId="0" applyNumberFormat="1" applyFont="1" applyBorder="1" applyAlignment="1">
      <alignment horizontal="center" wrapText="1"/>
    </xf>
    <xf numFmtId="0" fontId="0" fillId="0" borderId="0" xfId="0" applyBorder="1" applyAlignment="1">
      <alignment wrapText="1"/>
    </xf>
    <xf numFmtId="0" fontId="10" fillId="0" borderId="0" xfId="0" applyFont="1" applyAlignment="1">
      <alignment horizontal="center" wrapText="1"/>
    </xf>
    <xf numFmtId="0" fontId="8" fillId="0" borderId="0" xfId="0" applyFont="1" applyAlignment="1">
      <alignment horizontal="center" wrapText="1"/>
    </xf>
    <xf numFmtId="0" fontId="3" fillId="0" borderId="0" xfId="0" applyFont="1" applyAlignment="1">
      <alignment horizontal="center"/>
    </xf>
    <xf numFmtId="164" fontId="9" fillId="0" borderId="0" xfId="0" applyNumberFormat="1" applyFont="1" applyAlignment="1">
      <alignment horizontal="center"/>
    </xf>
    <xf numFmtId="0" fontId="0" fillId="0" borderId="0" xfId="0" applyAlignment="1">
      <alignment horizontal="center"/>
    </xf>
    <xf numFmtId="0" fontId="0" fillId="0" borderId="0" xfId="0" applyAlignment="1"/>
    <xf numFmtId="3" fontId="13" fillId="0" borderId="17" xfId="0" quotePrefix="1" applyNumberFormat="1" applyFont="1" applyBorder="1" applyAlignment="1">
      <alignment horizontal="center"/>
    </xf>
    <xf numFmtId="0" fontId="0" fillId="0" borderId="18" xfId="0" applyBorder="1" applyAlignment="1"/>
    <xf numFmtId="0" fontId="0" fillId="0" borderId="19" xfId="0" applyBorder="1" applyAlignment="1"/>
    <xf numFmtId="0" fontId="2" fillId="0" borderId="8" xfId="0" applyFont="1" applyFill="1" applyBorder="1" applyAlignment="1">
      <alignment wrapText="1"/>
    </xf>
    <xf numFmtId="0" fontId="0" fillId="0" borderId="11" xfId="0" applyFill="1" applyBorder="1" applyAlignment="1">
      <alignment wrapText="1"/>
    </xf>
    <xf numFmtId="0" fontId="6" fillId="0" borderId="0" xfId="0" applyFont="1" applyFill="1" applyAlignment="1">
      <alignment vertical="center" wrapText="1"/>
    </xf>
    <xf numFmtId="0" fontId="6" fillId="0" borderId="0" xfId="0" applyFont="1" applyAlignment="1">
      <alignment vertical="center" wrapText="1"/>
    </xf>
    <xf numFmtId="0" fontId="9" fillId="0" borderId="0" xfId="0" applyFont="1" applyFill="1" applyAlignment="1">
      <alignment horizontal="center"/>
    </xf>
    <xf numFmtId="0" fontId="8" fillId="0" borderId="0" xfId="0" applyFont="1" applyAlignment="1">
      <alignment horizontal="center"/>
    </xf>
    <xf numFmtId="0" fontId="12" fillId="0" borderId="0" xfId="0" applyFont="1" applyAlignment="1">
      <alignment horizontal="center" wrapText="1"/>
    </xf>
    <xf numFmtId="0" fontId="0" fillId="0" borderId="0" xfId="0" applyAlignment="1">
      <alignment horizontal="center" wrapText="1"/>
    </xf>
    <xf numFmtId="0" fontId="10" fillId="0" borderId="2"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2" fillId="0" borderId="8" xfId="0" applyFont="1" applyBorder="1" applyAlignment="1">
      <alignment horizontal="left" wrapText="1"/>
    </xf>
    <xf numFmtId="0" fontId="0" fillId="0" borderId="11" xfId="0" applyBorder="1" applyAlignment="1">
      <alignment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Budget%202005-06\Grant%20Settlement\Provisional%20Settlem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Budget%202015-16\Council%20Tax\CT%20Calculation%202015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eadlines"/>
      <sheetName val="Northants"/>
      <sheetName val="Leader &amp; Deputy"/>
      <sheetName val="All Districts"/>
      <sheetName val="All Counties"/>
      <sheetName val="F &amp; C - Districts"/>
      <sheetName val="F &amp; C - Fire"/>
      <sheetName val="F &amp; C - Counties"/>
      <sheetName val="F &amp; C - Polic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List"/>
      <sheetName val="TAXBASE NOTES"/>
      <sheetName val="CT CHECK"/>
      <sheetName val="INPUT DATA"/>
      <sheetName val="INPUT CHECK"/>
      <sheetName val="LOOKUP TABLE"/>
      <sheetName val="CALCULATION"/>
      <sheetName val="VARIANCE"/>
      <sheetName val="INFO TO INPUT TO CT SYSTEM"/>
      <sheetName val="INFO FOR DERRY"/>
      <sheetName val="PARISH PRECEPTS COMPARISON"/>
      <sheetName val="CHECK"/>
      <sheetName val="RESOLUTION FOR COUNCIL"/>
      <sheetName val="EVENING TELEGRAPH"/>
      <sheetName val="CIPFA CT SURVEY"/>
      <sheetName val="Sheet1"/>
    </sheetNames>
    <sheetDataSet>
      <sheetData sheetId="0"/>
      <sheetData sheetId="1"/>
      <sheetData sheetId="2"/>
      <sheetData sheetId="3"/>
      <sheetData sheetId="4"/>
      <sheetData sheetId="5"/>
      <sheetData sheetId="6">
        <row r="181">
          <cell r="E181">
            <v>1004.2499999999999</v>
          </cell>
          <cell r="F181">
            <v>1171.6299999999999</v>
          </cell>
          <cell r="G181">
            <v>1339</v>
          </cell>
          <cell r="H181">
            <v>1506.3799999999999</v>
          </cell>
          <cell r="I181">
            <v>1841.13</v>
          </cell>
          <cell r="J181">
            <v>2175.88</v>
          </cell>
          <cell r="K181">
            <v>2510.6299999999997</v>
          </cell>
          <cell r="L181">
            <v>3012.7599999999998</v>
          </cell>
        </row>
        <row r="182">
          <cell r="E182">
            <v>988.1099999999999</v>
          </cell>
          <cell r="F182">
            <v>1152.79</v>
          </cell>
          <cell r="G182">
            <v>1317.48</v>
          </cell>
          <cell r="H182">
            <v>1482.1599999999999</v>
          </cell>
          <cell r="I182">
            <v>1811.53</v>
          </cell>
          <cell r="J182">
            <v>2140.9</v>
          </cell>
          <cell r="K182">
            <v>2470.27</v>
          </cell>
          <cell r="L182">
            <v>2964.3199999999997</v>
          </cell>
        </row>
        <row r="183">
          <cell r="E183">
            <v>992.83999999999992</v>
          </cell>
          <cell r="F183">
            <v>1158.31</v>
          </cell>
          <cell r="G183">
            <v>1323.79</v>
          </cell>
          <cell r="H183">
            <v>1489.26</v>
          </cell>
          <cell r="I183">
            <v>1820.21</v>
          </cell>
          <cell r="J183">
            <v>2151.15</v>
          </cell>
          <cell r="K183">
            <v>2482.1</v>
          </cell>
          <cell r="L183">
            <v>2978.52</v>
          </cell>
        </row>
        <row r="184">
          <cell r="E184">
            <v>999.17</v>
          </cell>
          <cell r="F184">
            <v>1165.7</v>
          </cell>
          <cell r="G184">
            <v>1332.23</v>
          </cell>
          <cell r="H184">
            <v>1498.76</v>
          </cell>
          <cell r="I184">
            <v>1831.82</v>
          </cell>
          <cell r="J184">
            <v>2164.88</v>
          </cell>
          <cell r="K184">
            <v>2497.9299999999998</v>
          </cell>
          <cell r="L184">
            <v>2997.52</v>
          </cell>
        </row>
        <row r="185">
          <cell r="E185">
            <v>995.36999999999989</v>
          </cell>
          <cell r="F185">
            <v>1161.27</v>
          </cell>
          <cell r="G185">
            <v>1327.16</v>
          </cell>
          <cell r="H185">
            <v>1493.06</v>
          </cell>
          <cell r="I185">
            <v>1824.85</v>
          </cell>
          <cell r="J185">
            <v>2156.6400000000003</v>
          </cell>
          <cell r="K185">
            <v>2488.4299999999998</v>
          </cell>
          <cell r="L185">
            <v>2986.12</v>
          </cell>
        </row>
        <row r="186">
          <cell r="E186">
            <v>989.68999999999994</v>
          </cell>
          <cell r="F186">
            <v>1154.6400000000001</v>
          </cell>
          <cell r="G186">
            <v>1319.5900000000001</v>
          </cell>
          <cell r="H186">
            <v>1484.54</v>
          </cell>
          <cell r="I186">
            <v>1814.44</v>
          </cell>
          <cell r="J186">
            <v>2144.34</v>
          </cell>
          <cell r="K186">
            <v>2474.23</v>
          </cell>
          <cell r="L186">
            <v>2969.08</v>
          </cell>
        </row>
        <row r="187">
          <cell r="E187">
            <v>1005.4699999999999</v>
          </cell>
          <cell r="F187">
            <v>1173.04</v>
          </cell>
          <cell r="G187">
            <v>1340.6200000000001</v>
          </cell>
          <cell r="H187">
            <v>1508.1999999999998</v>
          </cell>
          <cell r="I187">
            <v>1843.3600000000001</v>
          </cell>
          <cell r="J187">
            <v>2178.5100000000002</v>
          </cell>
          <cell r="K187">
            <v>2513.6699999999996</v>
          </cell>
          <cell r="L187">
            <v>3016.3999999999996</v>
          </cell>
        </row>
        <row r="188">
          <cell r="E188">
            <v>1014.7299999999999</v>
          </cell>
          <cell r="F188">
            <v>1183.8599999999999</v>
          </cell>
          <cell r="G188">
            <v>1352.98</v>
          </cell>
          <cell r="H188">
            <v>1522.1</v>
          </cell>
          <cell r="I188">
            <v>1860.34</v>
          </cell>
          <cell r="J188">
            <v>2198.59</v>
          </cell>
          <cell r="K188">
            <v>2536.83</v>
          </cell>
          <cell r="L188">
            <v>3044.2</v>
          </cell>
        </row>
        <row r="189">
          <cell r="E189">
            <v>996.31</v>
          </cell>
          <cell r="F189">
            <v>1162.3699999999999</v>
          </cell>
          <cell r="G189">
            <v>1328.42</v>
          </cell>
          <cell r="H189">
            <v>1494.4699999999998</v>
          </cell>
          <cell r="I189">
            <v>1826.57</v>
          </cell>
          <cell r="J189">
            <v>2158.6800000000003</v>
          </cell>
          <cell r="K189">
            <v>2490.7799999999997</v>
          </cell>
          <cell r="L189">
            <v>2988.9399999999996</v>
          </cell>
        </row>
        <row r="190">
          <cell r="E190">
            <v>996.2399999999999</v>
          </cell>
          <cell r="F190">
            <v>1162.28</v>
          </cell>
          <cell r="G190">
            <v>1328.3200000000002</v>
          </cell>
          <cell r="H190">
            <v>1494.36</v>
          </cell>
          <cell r="I190">
            <v>1826.44</v>
          </cell>
          <cell r="J190">
            <v>2158.52</v>
          </cell>
          <cell r="K190">
            <v>2490.6</v>
          </cell>
          <cell r="L190">
            <v>2988.72</v>
          </cell>
        </row>
        <row r="191">
          <cell r="E191">
            <v>993.53</v>
          </cell>
          <cell r="F191">
            <v>1159.1199999999999</v>
          </cell>
          <cell r="G191">
            <v>1324.71</v>
          </cell>
          <cell r="H191">
            <v>1490.3</v>
          </cell>
          <cell r="I191">
            <v>1821.48</v>
          </cell>
          <cell r="J191">
            <v>2152.6600000000003</v>
          </cell>
          <cell r="K191">
            <v>2483.83</v>
          </cell>
          <cell r="L191">
            <v>2980.6</v>
          </cell>
        </row>
        <row r="192">
          <cell r="E192">
            <v>992.96999999999991</v>
          </cell>
          <cell r="F192">
            <v>1158.46</v>
          </cell>
          <cell r="G192">
            <v>1323.96</v>
          </cell>
          <cell r="H192">
            <v>1489.4499999999998</v>
          </cell>
          <cell r="I192">
            <v>1820.44</v>
          </cell>
          <cell r="J192">
            <v>2151.4300000000003</v>
          </cell>
          <cell r="K192">
            <v>2482.4199999999996</v>
          </cell>
          <cell r="L192">
            <v>2978.8999999999996</v>
          </cell>
        </row>
        <row r="193">
          <cell r="E193">
            <v>997.31</v>
          </cell>
          <cell r="F193">
            <v>1163.52</v>
          </cell>
          <cell r="G193">
            <v>1329.74</v>
          </cell>
          <cell r="H193">
            <v>1495.9599999999998</v>
          </cell>
          <cell r="I193">
            <v>1828.4</v>
          </cell>
          <cell r="J193">
            <v>2160.83</v>
          </cell>
          <cell r="K193">
            <v>2493.27</v>
          </cell>
          <cell r="L193">
            <v>2991.9199999999996</v>
          </cell>
        </row>
        <row r="195">
          <cell r="E195">
            <v>1001.03</v>
          </cell>
          <cell r="F195">
            <v>1167.8699999999999</v>
          </cell>
          <cell r="G195">
            <v>1334.71</v>
          </cell>
          <cell r="H195">
            <v>1501.55</v>
          </cell>
          <cell r="I195">
            <v>1835.23</v>
          </cell>
          <cell r="J195">
            <v>2168.9100000000003</v>
          </cell>
          <cell r="K195">
            <v>2502.58</v>
          </cell>
          <cell r="L195">
            <v>3003.1</v>
          </cell>
        </row>
        <row r="196">
          <cell r="E196">
            <v>1029.1399999999999</v>
          </cell>
          <cell r="F196">
            <v>1200.6600000000001</v>
          </cell>
          <cell r="G196">
            <v>1372.19</v>
          </cell>
          <cell r="H196">
            <v>1543.7099999999998</v>
          </cell>
          <cell r="I196">
            <v>1886.76</v>
          </cell>
          <cell r="J196">
            <v>2229.8000000000002</v>
          </cell>
          <cell r="K196">
            <v>2572.85</v>
          </cell>
          <cell r="L196">
            <v>3087.4199999999996</v>
          </cell>
        </row>
        <row r="198">
          <cell r="E198">
            <v>1011.67</v>
          </cell>
          <cell r="F198">
            <v>1180.28</v>
          </cell>
          <cell r="G198">
            <v>1348.89</v>
          </cell>
          <cell r="H198">
            <v>1517.5</v>
          </cell>
          <cell r="I198">
            <v>1854.72</v>
          </cell>
          <cell r="J198">
            <v>2191.94</v>
          </cell>
          <cell r="K198">
            <v>2529.1699999999996</v>
          </cell>
          <cell r="L198">
            <v>3035</v>
          </cell>
        </row>
        <row r="199">
          <cell r="E199">
            <v>989.15</v>
          </cell>
          <cell r="F199">
            <v>1154.01</v>
          </cell>
          <cell r="G199">
            <v>1318.8700000000001</v>
          </cell>
          <cell r="H199">
            <v>1483.7299999999998</v>
          </cell>
          <cell r="I199">
            <v>1813.45</v>
          </cell>
          <cell r="J199">
            <v>2143.17</v>
          </cell>
          <cell r="K199">
            <v>2472.8799999999997</v>
          </cell>
          <cell r="L199">
            <v>2967.4599999999996</v>
          </cell>
        </row>
        <row r="200">
          <cell r="E200">
            <v>994.50999999999988</v>
          </cell>
          <cell r="F200">
            <v>1160.26</v>
          </cell>
          <cell r="G200">
            <v>1326.01</v>
          </cell>
          <cell r="H200">
            <v>1491.76</v>
          </cell>
          <cell r="I200">
            <v>1823.26</v>
          </cell>
          <cell r="J200">
            <v>2154.7600000000002</v>
          </cell>
          <cell r="K200">
            <v>2486.27</v>
          </cell>
          <cell r="L200">
            <v>2983.52</v>
          </cell>
        </row>
        <row r="201">
          <cell r="E201">
            <v>997.36999999999989</v>
          </cell>
          <cell r="F201">
            <v>1163.5999999999999</v>
          </cell>
          <cell r="G201">
            <v>1329.8300000000002</v>
          </cell>
          <cell r="H201">
            <v>1496.06</v>
          </cell>
          <cell r="I201">
            <v>1828.52</v>
          </cell>
          <cell r="J201">
            <v>2160.98</v>
          </cell>
          <cell r="K201">
            <v>2493.4299999999998</v>
          </cell>
          <cell r="L201">
            <v>2992.12</v>
          </cell>
        </row>
        <row r="202">
          <cell r="E202">
            <v>999.91</v>
          </cell>
          <cell r="F202">
            <v>1166.56</v>
          </cell>
          <cell r="G202">
            <v>1333.21</v>
          </cell>
          <cell r="H202">
            <v>1499.86</v>
          </cell>
          <cell r="I202">
            <v>1833.16</v>
          </cell>
          <cell r="J202">
            <v>2166.46</v>
          </cell>
          <cell r="K202">
            <v>2499.77</v>
          </cell>
          <cell r="L202">
            <v>2999.72</v>
          </cell>
        </row>
        <row r="203">
          <cell r="E203">
            <v>1009.2199999999999</v>
          </cell>
          <cell r="F203">
            <v>1177.42</v>
          </cell>
          <cell r="G203">
            <v>1345.63</v>
          </cell>
          <cell r="H203">
            <v>1513.83</v>
          </cell>
          <cell r="I203">
            <v>1850.24</v>
          </cell>
          <cell r="J203">
            <v>2186.6400000000003</v>
          </cell>
          <cell r="K203">
            <v>2523.0499999999997</v>
          </cell>
          <cell r="L203">
            <v>3027.66</v>
          </cell>
        </row>
        <row r="204">
          <cell r="E204">
            <v>994.68999999999994</v>
          </cell>
          <cell r="F204">
            <v>1160.48</v>
          </cell>
          <cell r="G204">
            <v>1326.26</v>
          </cell>
          <cell r="H204">
            <v>1492.04</v>
          </cell>
          <cell r="I204">
            <v>1823.6</v>
          </cell>
          <cell r="J204">
            <v>2155.17</v>
          </cell>
          <cell r="K204">
            <v>2486.73</v>
          </cell>
          <cell r="L204">
            <v>2984.08</v>
          </cell>
        </row>
        <row r="205">
          <cell r="E205">
            <v>998.7299999999999</v>
          </cell>
          <cell r="F205">
            <v>1165.19</v>
          </cell>
          <cell r="G205">
            <v>1331.64</v>
          </cell>
          <cell r="H205">
            <v>1498.1</v>
          </cell>
          <cell r="I205">
            <v>1831.01</v>
          </cell>
          <cell r="J205">
            <v>2163.92</v>
          </cell>
          <cell r="K205">
            <v>2496.83</v>
          </cell>
          <cell r="L205">
            <v>2996.2</v>
          </cell>
        </row>
        <row r="206">
          <cell r="E206">
            <v>1002.91</v>
          </cell>
          <cell r="F206">
            <v>1170.06</v>
          </cell>
          <cell r="G206">
            <v>1337.21</v>
          </cell>
          <cell r="H206">
            <v>1504.36</v>
          </cell>
          <cell r="I206">
            <v>1838.66</v>
          </cell>
          <cell r="J206">
            <v>2172.96</v>
          </cell>
          <cell r="K206">
            <v>2507.27</v>
          </cell>
          <cell r="L206">
            <v>3008.72</v>
          </cell>
        </row>
        <row r="207">
          <cell r="E207">
            <v>1000.1099999999999</v>
          </cell>
          <cell r="F207">
            <v>1166.79</v>
          </cell>
          <cell r="G207">
            <v>1333.48</v>
          </cell>
          <cell r="H207">
            <v>1500.1599999999999</v>
          </cell>
          <cell r="I207">
            <v>1833.53</v>
          </cell>
          <cell r="J207">
            <v>2166.9</v>
          </cell>
          <cell r="K207">
            <v>2500.27</v>
          </cell>
          <cell r="L207">
            <v>3000.3199999999997</v>
          </cell>
        </row>
        <row r="208">
          <cell r="E208">
            <v>983.57999999999993</v>
          </cell>
          <cell r="F208">
            <v>1147.51</v>
          </cell>
          <cell r="G208">
            <v>1311.44</v>
          </cell>
          <cell r="H208">
            <v>1475.37</v>
          </cell>
          <cell r="I208">
            <v>1803.23</v>
          </cell>
          <cell r="J208">
            <v>2131.09</v>
          </cell>
          <cell r="K208">
            <v>2458.9499999999998</v>
          </cell>
          <cell r="L208">
            <v>2950.74</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290"/>
  <sheetViews>
    <sheetView tabSelected="1" topLeftCell="A224" zoomScale="85" zoomScaleNormal="85" workbookViewId="0">
      <selection activeCell="I240" sqref="I240"/>
    </sheetView>
  </sheetViews>
  <sheetFormatPr defaultRowHeight="15" x14ac:dyDescent="0.2"/>
  <cols>
    <col min="1" max="1" width="5.28515625" style="1" bestFit="1" customWidth="1"/>
    <col min="2" max="2" width="4.7109375" style="2" bestFit="1" customWidth="1"/>
    <col min="3" max="3" width="20.140625" style="3" customWidth="1"/>
    <col min="4" max="4" width="15.42578125" style="3" customWidth="1"/>
    <col min="5" max="5" width="10.42578125" style="3" customWidth="1"/>
    <col min="6" max="6" width="12.140625" style="3" customWidth="1"/>
    <col min="7" max="8" width="11.85546875" style="3" customWidth="1"/>
    <col min="9" max="9" width="12.140625" style="3" customWidth="1"/>
    <col min="10" max="10" width="11.85546875" style="3" customWidth="1"/>
    <col min="11" max="11" width="13.7109375" style="3" customWidth="1"/>
    <col min="12" max="12" width="12.140625" style="3" customWidth="1"/>
    <col min="13" max="13" width="3.28515625" style="3" customWidth="1"/>
    <col min="14" max="14" width="9.140625" style="3"/>
    <col min="15" max="15" width="14.7109375" style="3" bestFit="1" customWidth="1"/>
    <col min="16" max="16384" width="9.140625" style="3"/>
  </cols>
  <sheetData>
    <row r="1" spans="1:12" ht="20.25" x14ac:dyDescent="0.3">
      <c r="J1" s="130" t="s">
        <v>0</v>
      </c>
      <c r="K1" s="130"/>
      <c r="L1" s="130"/>
    </row>
    <row r="2" spans="1:12" ht="20.25" x14ac:dyDescent="0.3">
      <c r="J2" s="4"/>
      <c r="K2" s="4"/>
      <c r="L2" s="4"/>
    </row>
    <row r="3" spans="1:12" ht="20.25" x14ac:dyDescent="0.3">
      <c r="C3" s="5" t="s">
        <v>1</v>
      </c>
      <c r="J3" s="4"/>
      <c r="K3" s="4"/>
      <c r="L3" s="4"/>
    </row>
    <row r="4" spans="1:12" ht="20.25" x14ac:dyDescent="0.3">
      <c r="J4" s="4"/>
      <c r="K4" s="4"/>
      <c r="L4" s="4"/>
    </row>
    <row r="5" spans="1:12" ht="20.25" x14ac:dyDescent="0.3">
      <c r="C5" s="6" t="s">
        <v>2</v>
      </c>
      <c r="D5" s="7"/>
      <c r="E5" s="7"/>
      <c r="F5" s="7"/>
      <c r="G5" s="7"/>
      <c r="H5" s="7"/>
      <c r="I5" s="7"/>
      <c r="J5" s="8"/>
      <c r="K5" s="8"/>
      <c r="L5" s="8"/>
    </row>
    <row r="6" spans="1:12" ht="20.25" x14ac:dyDescent="0.3">
      <c r="J6" s="4"/>
      <c r="K6" s="4"/>
      <c r="L6" s="4"/>
    </row>
    <row r="7" spans="1:12" ht="20.25" x14ac:dyDescent="0.3">
      <c r="A7" s="9"/>
      <c r="B7" s="3"/>
      <c r="C7" s="10" t="s">
        <v>3</v>
      </c>
    </row>
    <row r="8" spans="1:12" ht="15.75" customHeight="1" x14ac:dyDescent="0.3">
      <c r="A8" s="9"/>
      <c r="B8" s="3"/>
      <c r="C8" s="10"/>
    </row>
    <row r="9" spans="1:12" ht="36.75" customHeight="1" x14ac:dyDescent="0.2">
      <c r="A9" s="11" t="s">
        <v>4</v>
      </c>
      <c r="B9" s="12"/>
      <c r="C9" s="139" t="s">
        <v>5</v>
      </c>
      <c r="D9" s="139"/>
      <c r="E9" s="139"/>
      <c r="F9" s="139"/>
      <c r="G9" s="139"/>
      <c r="H9" s="139"/>
      <c r="I9" s="139"/>
      <c r="J9" s="139"/>
      <c r="K9" s="139"/>
      <c r="L9" s="139"/>
    </row>
    <row r="10" spans="1:12" ht="16.5" customHeight="1" x14ac:dyDescent="0.2">
      <c r="A10" s="11"/>
      <c r="B10" s="12"/>
      <c r="C10" s="13"/>
      <c r="D10" s="13"/>
      <c r="E10" s="13"/>
      <c r="F10" s="13"/>
      <c r="G10" s="13"/>
      <c r="H10" s="13"/>
      <c r="I10" s="13"/>
      <c r="J10" s="13"/>
      <c r="K10" s="13"/>
      <c r="L10" s="13"/>
    </row>
    <row r="11" spans="1:12" ht="40.5" customHeight="1" x14ac:dyDescent="0.2">
      <c r="A11" s="14"/>
      <c r="B11" s="15" t="s">
        <v>6</v>
      </c>
      <c r="C11" s="139" t="s">
        <v>7</v>
      </c>
      <c r="D11" s="139"/>
      <c r="E11" s="139"/>
      <c r="F11" s="139"/>
      <c r="G11" s="139"/>
      <c r="H11" s="139"/>
      <c r="I11" s="139"/>
      <c r="J11" s="139"/>
      <c r="K11" s="139"/>
      <c r="L11" s="139"/>
    </row>
    <row r="12" spans="1:12" ht="18.75" x14ac:dyDescent="0.25">
      <c r="A12" s="14"/>
      <c r="B12" s="16"/>
      <c r="C12" s="17"/>
      <c r="D12" s="17"/>
      <c r="E12" s="17"/>
      <c r="F12" s="17"/>
      <c r="G12" s="17"/>
      <c r="H12" s="17"/>
      <c r="I12" s="17"/>
      <c r="J12" s="17"/>
      <c r="K12" s="17"/>
      <c r="L12" s="17"/>
    </row>
    <row r="13" spans="1:12" ht="37.5" customHeight="1" x14ac:dyDescent="0.2">
      <c r="A13" s="14"/>
      <c r="B13" s="15" t="s">
        <v>8</v>
      </c>
      <c r="C13" s="139" t="s">
        <v>9</v>
      </c>
      <c r="D13" s="140"/>
      <c r="E13" s="140"/>
      <c r="F13" s="140"/>
      <c r="G13" s="140"/>
      <c r="H13" s="140"/>
      <c r="I13" s="140"/>
      <c r="J13" s="140"/>
      <c r="K13" s="140"/>
      <c r="L13" s="140"/>
    </row>
    <row r="14" spans="1:12" ht="18.75" x14ac:dyDescent="0.25">
      <c r="A14" s="18"/>
      <c r="B14" s="16"/>
      <c r="C14" s="17"/>
      <c r="D14" s="17"/>
      <c r="E14" s="17"/>
      <c r="F14" s="17"/>
      <c r="G14" s="17"/>
      <c r="H14" s="17"/>
      <c r="I14" s="17"/>
      <c r="J14" s="17"/>
      <c r="K14" s="17"/>
      <c r="L14" s="17"/>
    </row>
    <row r="15" spans="1:12" ht="39" customHeight="1" x14ac:dyDescent="0.2">
      <c r="A15" s="11" t="s">
        <v>10</v>
      </c>
      <c r="B15" s="12"/>
      <c r="C15" s="139" t="s">
        <v>11</v>
      </c>
      <c r="D15" s="139"/>
      <c r="E15" s="139"/>
      <c r="F15" s="139"/>
      <c r="G15" s="139"/>
      <c r="H15" s="139"/>
      <c r="I15" s="139"/>
      <c r="J15" s="139"/>
      <c r="K15" s="139"/>
      <c r="L15" s="139"/>
    </row>
    <row r="16" spans="1:12" ht="18.75" x14ac:dyDescent="0.25">
      <c r="A16" s="18"/>
      <c r="B16" s="16"/>
      <c r="C16" s="17"/>
      <c r="D16" s="17"/>
      <c r="E16" s="17"/>
      <c r="F16" s="17"/>
      <c r="G16" s="17"/>
      <c r="H16" s="17"/>
      <c r="I16" s="17"/>
      <c r="J16" s="17"/>
      <c r="K16" s="17"/>
      <c r="L16" s="17"/>
    </row>
    <row r="17" spans="1:15" ht="41.25" customHeight="1" x14ac:dyDescent="0.2">
      <c r="A17" s="11" t="s">
        <v>12</v>
      </c>
      <c r="B17" s="12"/>
      <c r="C17" s="139" t="s">
        <v>13</v>
      </c>
      <c r="D17" s="140"/>
      <c r="E17" s="140"/>
      <c r="F17" s="140"/>
      <c r="G17" s="140"/>
      <c r="H17" s="140"/>
      <c r="I17" s="140"/>
      <c r="J17" s="140"/>
      <c r="K17" s="140"/>
      <c r="L17" s="140"/>
    </row>
    <row r="18" spans="1:15" ht="18.75" x14ac:dyDescent="0.25">
      <c r="A18" s="18"/>
      <c r="B18" s="16"/>
      <c r="C18" s="17"/>
      <c r="D18" s="17"/>
      <c r="E18" s="17"/>
      <c r="F18" s="17"/>
      <c r="G18" s="17"/>
      <c r="H18" s="17"/>
      <c r="I18" s="17"/>
      <c r="J18" s="17"/>
      <c r="K18" s="17"/>
      <c r="L18" s="17"/>
    </row>
    <row r="19" spans="1:15" ht="73.5" customHeight="1" x14ac:dyDescent="0.2">
      <c r="A19" s="14"/>
      <c r="B19" s="15" t="s">
        <v>6</v>
      </c>
      <c r="C19" s="19">
        <v>66050939</v>
      </c>
      <c r="D19" s="139" t="s">
        <v>14</v>
      </c>
      <c r="E19" s="140"/>
      <c r="F19" s="140"/>
      <c r="G19" s="140"/>
      <c r="H19" s="140"/>
      <c r="I19" s="140"/>
      <c r="J19" s="140"/>
      <c r="K19" s="140"/>
      <c r="L19" s="140"/>
    </row>
    <row r="20" spans="1:15" ht="18.75" x14ac:dyDescent="0.25">
      <c r="A20" s="14"/>
      <c r="B20" s="16"/>
      <c r="C20" s="20"/>
      <c r="D20" s="21"/>
      <c r="E20" s="21"/>
      <c r="F20" s="21"/>
      <c r="G20" s="21"/>
      <c r="H20" s="21"/>
      <c r="I20" s="21"/>
      <c r="J20" s="21"/>
      <c r="K20" s="21"/>
      <c r="L20" s="17"/>
    </row>
    <row r="21" spans="1:15" ht="35.25" customHeight="1" x14ac:dyDescent="0.2">
      <c r="A21" s="14"/>
      <c r="B21" s="15" t="s">
        <v>8</v>
      </c>
      <c r="C21" s="19">
        <v>59753050</v>
      </c>
      <c r="D21" s="139" t="s">
        <v>15</v>
      </c>
      <c r="E21" s="140"/>
      <c r="F21" s="140"/>
      <c r="G21" s="140"/>
      <c r="H21" s="140"/>
      <c r="I21" s="140"/>
      <c r="J21" s="140"/>
      <c r="K21" s="140"/>
      <c r="L21" s="140"/>
    </row>
    <row r="22" spans="1:15" ht="18.75" x14ac:dyDescent="0.25">
      <c r="A22" s="14"/>
      <c r="B22" s="16"/>
      <c r="C22" s="20"/>
      <c r="D22" s="21"/>
      <c r="E22" s="21"/>
      <c r="F22" s="21"/>
      <c r="G22" s="21"/>
      <c r="H22" s="21"/>
      <c r="I22" s="21"/>
      <c r="J22" s="21"/>
      <c r="K22" s="21"/>
      <c r="L22" s="17"/>
    </row>
    <row r="23" spans="1:15" ht="78.75" customHeight="1" x14ac:dyDescent="0.2">
      <c r="A23" s="14"/>
      <c r="B23" s="15" t="s">
        <v>16</v>
      </c>
      <c r="C23" s="19">
        <v>6297889</v>
      </c>
      <c r="D23" s="139" t="s">
        <v>17</v>
      </c>
      <c r="E23" s="140"/>
      <c r="F23" s="140"/>
      <c r="G23" s="140"/>
      <c r="H23" s="140"/>
      <c r="I23" s="140"/>
      <c r="J23" s="140"/>
      <c r="K23" s="140"/>
      <c r="L23" s="140"/>
      <c r="O23" s="22"/>
    </row>
    <row r="24" spans="1:15" ht="18.75" x14ac:dyDescent="0.25">
      <c r="A24" s="14"/>
      <c r="B24" s="16"/>
      <c r="C24" s="20"/>
      <c r="D24" s="21"/>
      <c r="E24" s="21"/>
      <c r="F24" s="21"/>
      <c r="G24" s="21"/>
      <c r="H24" s="21"/>
      <c r="I24" s="21"/>
      <c r="J24" s="21"/>
      <c r="K24" s="21"/>
      <c r="L24" s="17"/>
    </row>
    <row r="25" spans="1:15" ht="57" customHeight="1" x14ac:dyDescent="0.2">
      <c r="A25" s="14"/>
      <c r="B25" s="15" t="s">
        <v>18</v>
      </c>
      <c r="C25" s="23">
        <v>214.28</v>
      </c>
      <c r="D25" s="139" t="s">
        <v>19</v>
      </c>
      <c r="E25" s="140"/>
      <c r="F25" s="140"/>
      <c r="G25" s="140"/>
      <c r="H25" s="140"/>
      <c r="I25" s="140"/>
      <c r="J25" s="140"/>
      <c r="K25" s="140"/>
      <c r="L25" s="140"/>
    </row>
    <row r="26" spans="1:15" ht="18.75" x14ac:dyDescent="0.25">
      <c r="A26" s="14"/>
      <c r="B26" s="16"/>
      <c r="C26" s="16"/>
      <c r="D26" s="21"/>
      <c r="E26" s="21"/>
      <c r="F26" s="21"/>
      <c r="G26" s="21"/>
      <c r="H26" s="21"/>
      <c r="I26" s="21"/>
      <c r="J26" s="21"/>
      <c r="K26" s="21"/>
      <c r="L26" s="17"/>
    </row>
    <row r="27" spans="1:15" ht="34.5" customHeight="1" x14ac:dyDescent="0.2">
      <c r="A27" s="14"/>
      <c r="B27" s="15" t="s">
        <v>20</v>
      </c>
      <c r="C27" s="19">
        <v>261189</v>
      </c>
      <c r="D27" s="139" t="s">
        <v>21</v>
      </c>
      <c r="E27" s="140"/>
      <c r="F27" s="140"/>
      <c r="G27" s="140"/>
      <c r="H27" s="140"/>
      <c r="I27" s="140"/>
      <c r="J27" s="140"/>
      <c r="K27" s="140"/>
      <c r="L27" s="140"/>
    </row>
    <row r="28" spans="1:15" ht="15" customHeight="1" x14ac:dyDescent="0.25">
      <c r="A28" s="14"/>
      <c r="B28" s="16"/>
      <c r="C28" s="16"/>
      <c r="D28" s="21"/>
      <c r="E28" s="21"/>
      <c r="F28" s="21"/>
      <c r="G28" s="21"/>
      <c r="H28" s="21"/>
      <c r="I28" s="21"/>
      <c r="J28" s="21"/>
      <c r="K28" s="21"/>
      <c r="L28" s="17"/>
    </row>
    <row r="29" spans="1:15" ht="114.75" customHeight="1" x14ac:dyDescent="0.2">
      <c r="A29" s="14"/>
      <c r="B29" s="15" t="s">
        <v>22</v>
      </c>
      <c r="C29" s="23">
        <v>205.39</v>
      </c>
      <c r="D29" s="139" t="s">
        <v>23</v>
      </c>
      <c r="E29" s="139"/>
      <c r="F29" s="139"/>
      <c r="G29" s="139"/>
      <c r="H29" s="139"/>
      <c r="I29" s="139"/>
      <c r="J29" s="139"/>
      <c r="K29" s="139"/>
      <c r="L29" s="139"/>
    </row>
    <row r="30" spans="1:15" ht="18" customHeight="1" x14ac:dyDescent="0.25">
      <c r="A30" s="18"/>
      <c r="B30" s="16"/>
      <c r="C30" s="16"/>
      <c r="D30" s="21"/>
      <c r="E30" s="21"/>
      <c r="F30" s="21"/>
      <c r="G30" s="21"/>
      <c r="H30" s="21"/>
      <c r="I30" s="21"/>
      <c r="J30" s="21"/>
      <c r="K30" s="21"/>
      <c r="L30" s="17"/>
    </row>
    <row r="31" spans="1:15" ht="53.25" customHeight="1" x14ac:dyDescent="0.2">
      <c r="A31" s="11" t="s">
        <v>24</v>
      </c>
      <c r="B31" s="12"/>
      <c r="C31" s="139" t="s">
        <v>25</v>
      </c>
      <c r="D31" s="140"/>
      <c r="E31" s="140"/>
      <c r="F31" s="140"/>
      <c r="G31" s="140"/>
      <c r="H31" s="140"/>
      <c r="I31" s="140"/>
      <c r="J31" s="140"/>
      <c r="K31" s="140"/>
      <c r="L31" s="140"/>
    </row>
    <row r="32" spans="1:15" ht="18.75" x14ac:dyDescent="0.25">
      <c r="A32" s="24"/>
      <c r="B32" s="25"/>
      <c r="C32" s="21"/>
      <c r="D32" s="21"/>
      <c r="E32" s="21"/>
      <c r="F32" s="21"/>
      <c r="G32" s="21"/>
      <c r="H32" s="21"/>
      <c r="I32" s="21"/>
      <c r="J32" s="21"/>
      <c r="K32" s="21"/>
      <c r="L32" s="21"/>
    </row>
    <row r="33" spans="1:12" ht="58.5" customHeight="1" x14ac:dyDescent="0.2">
      <c r="A33" s="11" t="s">
        <v>26</v>
      </c>
      <c r="B33" s="12"/>
      <c r="C33" s="139" t="s">
        <v>27</v>
      </c>
      <c r="D33" s="140"/>
      <c r="E33" s="140"/>
      <c r="F33" s="140"/>
      <c r="G33" s="140"/>
      <c r="H33" s="140"/>
      <c r="I33" s="140"/>
      <c r="J33" s="140"/>
      <c r="K33" s="140"/>
      <c r="L33" s="140"/>
    </row>
    <row r="34" spans="1:12" ht="18.75" x14ac:dyDescent="0.25">
      <c r="A34" s="24"/>
      <c r="B34" s="26"/>
      <c r="C34" s="21"/>
      <c r="D34" s="21"/>
      <c r="E34" s="21"/>
      <c r="F34" s="21"/>
      <c r="G34" s="21"/>
      <c r="H34" s="21"/>
      <c r="I34" s="21"/>
      <c r="J34" s="21"/>
      <c r="K34" s="21"/>
      <c r="L34" s="21"/>
    </row>
    <row r="35" spans="1:12" ht="18" x14ac:dyDescent="0.25">
      <c r="A35" s="27"/>
      <c r="B35" s="28"/>
      <c r="C35" s="29"/>
      <c r="D35" s="29"/>
      <c r="E35" s="29"/>
      <c r="F35" s="29"/>
      <c r="G35" s="29"/>
      <c r="H35" s="29"/>
      <c r="I35" s="29"/>
      <c r="J35" s="29"/>
      <c r="K35" s="29"/>
      <c r="L35" s="29"/>
    </row>
    <row r="36" spans="1:12" ht="20.25" x14ac:dyDescent="0.3">
      <c r="C36" s="30"/>
      <c r="D36" s="29"/>
      <c r="E36" s="29"/>
      <c r="F36" s="29"/>
      <c r="G36" s="29"/>
      <c r="H36" s="29"/>
      <c r="I36" s="29"/>
      <c r="J36" s="130" t="s">
        <v>0</v>
      </c>
      <c r="K36" s="130"/>
      <c r="L36" s="130"/>
    </row>
    <row r="37" spans="1:12" ht="18.75" thickBot="1" x14ac:dyDescent="0.3">
      <c r="C37" s="31" t="s">
        <v>28</v>
      </c>
      <c r="D37" s="29"/>
      <c r="E37" s="29"/>
      <c r="F37" s="29"/>
      <c r="G37" s="29"/>
      <c r="H37" s="29"/>
      <c r="I37" s="29"/>
      <c r="J37" s="32"/>
      <c r="K37" s="32"/>
      <c r="L37" s="32"/>
    </row>
    <row r="38" spans="1:12" ht="18" x14ac:dyDescent="0.25">
      <c r="C38" s="33"/>
      <c r="D38" s="34"/>
      <c r="E38" s="145" t="s">
        <v>29</v>
      </c>
      <c r="F38" s="146"/>
      <c r="G38" s="146"/>
      <c r="H38" s="146"/>
      <c r="I38" s="146"/>
      <c r="J38" s="146"/>
      <c r="K38" s="146"/>
      <c r="L38" s="147"/>
    </row>
    <row r="39" spans="1:12" ht="18" x14ac:dyDescent="0.25">
      <c r="C39" s="35"/>
      <c r="D39" s="36"/>
      <c r="E39" s="37" t="s">
        <v>30</v>
      </c>
      <c r="F39" s="37" t="s">
        <v>31</v>
      </c>
      <c r="G39" s="37" t="s">
        <v>32</v>
      </c>
      <c r="H39" s="37" t="s">
        <v>33</v>
      </c>
      <c r="I39" s="37" t="s">
        <v>34</v>
      </c>
      <c r="J39" s="37" t="s">
        <v>35</v>
      </c>
      <c r="K39" s="37" t="s">
        <v>36</v>
      </c>
      <c r="L39" s="38" t="s">
        <v>37</v>
      </c>
    </row>
    <row r="40" spans="1:12" ht="18" x14ac:dyDescent="0.25">
      <c r="C40" s="39"/>
      <c r="D40" s="40"/>
      <c r="E40" s="41" t="s">
        <v>38</v>
      </c>
      <c r="F40" s="41" t="s">
        <v>38</v>
      </c>
      <c r="G40" s="41" t="s">
        <v>38</v>
      </c>
      <c r="H40" s="41" t="s">
        <v>38</v>
      </c>
      <c r="I40" s="41" t="s">
        <v>38</v>
      </c>
      <c r="J40" s="41" t="s">
        <v>38</v>
      </c>
      <c r="K40" s="41" t="s">
        <v>38</v>
      </c>
      <c r="L40" s="42" t="s">
        <v>38</v>
      </c>
    </row>
    <row r="41" spans="1:12" ht="48.75" customHeight="1" x14ac:dyDescent="0.2">
      <c r="C41" s="148" t="s">
        <v>39</v>
      </c>
      <c r="D41" s="149"/>
      <c r="E41" s="43">
        <v>136.93</v>
      </c>
      <c r="F41" s="43">
        <v>159.75</v>
      </c>
      <c r="G41" s="43">
        <v>182.57</v>
      </c>
      <c r="H41" s="43">
        <v>205.39</v>
      </c>
      <c r="I41" s="43">
        <v>251.03</v>
      </c>
      <c r="J41" s="43">
        <v>296.67</v>
      </c>
      <c r="K41" s="43">
        <v>342.32</v>
      </c>
      <c r="L41" s="44">
        <v>410.78</v>
      </c>
    </row>
    <row r="42" spans="1:12" ht="15.75" x14ac:dyDescent="0.25">
      <c r="C42" s="45"/>
      <c r="D42" s="46"/>
      <c r="E42" s="47"/>
      <c r="F42" s="47"/>
      <c r="G42" s="47"/>
      <c r="H42" s="47"/>
      <c r="I42" s="47"/>
      <c r="J42" s="47"/>
      <c r="K42" s="47"/>
      <c r="L42" s="48"/>
    </row>
    <row r="43" spans="1:12" ht="47.25" customHeight="1" x14ac:dyDescent="0.2">
      <c r="C43" s="137" t="s">
        <v>40</v>
      </c>
      <c r="D43" s="138"/>
      <c r="E43" s="49">
        <v>712.68</v>
      </c>
      <c r="F43" s="49">
        <v>831.46</v>
      </c>
      <c r="G43" s="49">
        <v>950.24</v>
      </c>
      <c r="H43" s="49">
        <v>1069.02</v>
      </c>
      <c r="I43" s="49">
        <v>1306.58</v>
      </c>
      <c r="J43" s="49">
        <v>1544.14</v>
      </c>
      <c r="K43" s="49">
        <v>1781.7</v>
      </c>
      <c r="L43" s="50">
        <v>2138.04</v>
      </c>
    </row>
    <row r="44" spans="1:12" x14ac:dyDescent="0.2">
      <c r="C44" s="51"/>
      <c r="D44" s="52"/>
      <c r="E44" s="53"/>
      <c r="F44" s="53"/>
      <c r="G44" s="53"/>
      <c r="H44" s="53"/>
      <c r="I44" s="53"/>
      <c r="J44" s="53"/>
      <c r="K44" s="53"/>
      <c r="L44" s="54"/>
    </row>
    <row r="45" spans="1:12" ht="63" customHeight="1" x14ac:dyDescent="0.2">
      <c r="C45" s="137" t="s">
        <v>41</v>
      </c>
      <c r="D45" s="138"/>
      <c r="E45" s="49">
        <v>133.97</v>
      </c>
      <c r="F45" s="49">
        <v>156.30000000000001</v>
      </c>
      <c r="G45" s="49">
        <v>178.63</v>
      </c>
      <c r="H45" s="49">
        <v>200.96</v>
      </c>
      <c r="I45" s="49">
        <v>245.62</v>
      </c>
      <c r="J45" s="49">
        <v>290.27999999999997</v>
      </c>
      <c r="K45" s="49">
        <v>334.93</v>
      </c>
      <c r="L45" s="50">
        <v>401.92</v>
      </c>
    </row>
    <row r="46" spans="1:12" x14ac:dyDescent="0.2">
      <c r="C46" s="45"/>
      <c r="D46" s="52"/>
      <c r="E46" s="55"/>
      <c r="F46" s="55"/>
      <c r="G46" s="55"/>
      <c r="H46" s="55"/>
      <c r="I46" s="55"/>
      <c r="J46" s="55"/>
      <c r="K46" s="55"/>
      <c r="L46" s="56"/>
    </row>
    <row r="47" spans="1:12" x14ac:dyDescent="0.2">
      <c r="C47" s="57" t="s">
        <v>42</v>
      </c>
      <c r="D47" s="52"/>
      <c r="E47" s="58">
        <f>SUM(E41:E46)</f>
        <v>983.57999999999993</v>
      </c>
      <c r="F47" s="59">
        <f t="shared" ref="F47:L47" si="0">SUM(F41:F46)</f>
        <v>1147.51</v>
      </c>
      <c r="G47" s="59">
        <f t="shared" si="0"/>
        <v>1311.44</v>
      </c>
      <c r="H47" s="59">
        <f t="shared" si="0"/>
        <v>1475.37</v>
      </c>
      <c r="I47" s="59">
        <f t="shared" si="0"/>
        <v>1803.23</v>
      </c>
      <c r="J47" s="59">
        <f t="shared" si="0"/>
        <v>2131.09</v>
      </c>
      <c r="K47" s="59">
        <f t="shared" si="0"/>
        <v>2458.9499999999998</v>
      </c>
      <c r="L47" s="60">
        <f t="shared" si="0"/>
        <v>2950.74</v>
      </c>
    </row>
    <row r="48" spans="1:12" ht="15.75" thickBot="1" x14ac:dyDescent="0.25">
      <c r="C48" s="61"/>
      <c r="D48" s="62"/>
      <c r="E48" s="63"/>
      <c r="F48" s="63"/>
      <c r="G48" s="63"/>
      <c r="H48" s="63"/>
      <c r="I48" s="63"/>
      <c r="J48" s="63"/>
      <c r="K48" s="63"/>
      <c r="L48" s="64"/>
    </row>
    <row r="49" spans="1:14" ht="3.75" customHeight="1" x14ac:dyDescent="0.2">
      <c r="C49" s="46"/>
      <c r="D49" s="52"/>
      <c r="E49" s="52"/>
      <c r="F49" s="52"/>
      <c r="G49" s="52"/>
      <c r="H49" s="52"/>
      <c r="I49" s="52"/>
      <c r="J49" s="52"/>
      <c r="K49" s="52"/>
      <c r="L49" s="65"/>
    </row>
    <row r="50" spans="1:14" ht="18.75" x14ac:dyDescent="0.25">
      <c r="C50" s="66" t="s">
        <v>43</v>
      </c>
      <c r="D50" s="21"/>
      <c r="E50" s="21"/>
      <c r="F50" s="21"/>
      <c r="G50" s="21"/>
      <c r="H50" s="21"/>
      <c r="I50" s="21"/>
      <c r="J50" s="21"/>
      <c r="K50" s="21"/>
      <c r="L50" s="17"/>
    </row>
    <row r="51" spans="1:14" ht="11.25" customHeight="1" x14ac:dyDescent="0.25">
      <c r="C51" s="66"/>
      <c r="D51" s="21"/>
      <c r="E51" s="21"/>
      <c r="F51" s="21"/>
      <c r="G51" s="21"/>
      <c r="H51" s="21"/>
      <c r="I51" s="21"/>
      <c r="J51" s="21"/>
      <c r="K51" s="21"/>
      <c r="L51" s="17"/>
    </row>
    <row r="52" spans="1:14" ht="48.75" customHeight="1" x14ac:dyDescent="0.2">
      <c r="A52" s="67" t="s">
        <v>44</v>
      </c>
      <c r="B52" s="68"/>
      <c r="C52" s="139" t="s">
        <v>45</v>
      </c>
      <c r="D52" s="140"/>
      <c r="E52" s="140"/>
      <c r="F52" s="140"/>
      <c r="G52" s="140"/>
      <c r="H52" s="140"/>
      <c r="I52" s="140"/>
      <c r="J52" s="140"/>
      <c r="K52" s="140"/>
      <c r="L52" s="140"/>
    </row>
    <row r="53" spans="1:14" ht="20.25" x14ac:dyDescent="0.3">
      <c r="J53" s="130" t="s">
        <v>46</v>
      </c>
      <c r="K53" s="130"/>
      <c r="L53" s="130"/>
    </row>
    <row r="54" spans="1:14" ht="18" x14ac:dyDescent="0.25">
      <c r="C54" s="141" t="s">
        <v>47</v>
      </c>
      <c r="D54" s="142"/>
      <c r="E54" s="142"/>
      <c r="F54" s="142"/>
      <c r="G54" s="142"/>
      <c r="H54" s="142"/>
      <c r="I54" s="142"/>
      <c r="J54" s="142"/>
      <c r="K54" s="142"/>
      <c r="L54" s="142"/>
    </row>
    <row r="55" spans="1:14" ht="18" x14ac:dyDescent="0.25">
      <c r="C55" s="69" t="s">
        <v>48</v>
      </c>
      <c r="D55" s="70"/>
      <c r="E55" s="70"/>
      <c r="F55" s="70"/>
      <c r="G55" s="70"/>
      <c r="H55" s="70"/>
      <c r="I55" s="70"/>
      <c r="J55" s="70"/>
      <c r="K55" s="70"/>
      <c r="L55" s="70"/>
      <c r="M55" s="70"/>
      <c r="N55" s="70"/>
    </row>
    <row r="56" spans="1:14" ht="15.75" x14ac:dyDescent="0.25">
      <c r="D56" s="71"/>
      <c r="E56" s="143" t="s">
        <v>29</v>
      </c>
      <c r="F56" s="144"/>
      <c r="G56" s="144"/>
      <c r="H56" s="144"/>
      <c r="I56" s="144"/>
      <c r="J56" s="144"/>
      <c r="K56" s="144"/>
      <c r="L56" s="144"/>
    </row>
    <row r="57" spans="1:14" ht="15.75" x14ac:dyDescent="0.25">
      <c r="E57" s="72" t="s">
        <v>30</v>
      </c>
      <c r="F57" s="72" t="s">
        <v>31</v>
      </c>
      <c r="G57" s="72" t="s">
        <v>32</v>
      </c>
      <c r="H57" s="72" t="s">
        <v>33</v>
      </c>
      <c r="I57" s="72" t="s">
        <v>34</v>
      </c>
      <c r="J57" s="72" t="s">
        <v>35</v>
      </c>
      <c r="K57" s="72" t="s">
        <v>36</v>
      </c>
      <c r="L57" s="72" t="s">
        <v>37</v>
      </c>
    </row>
    <row r="58" spans="1:14" ht="15.75" x14ac:dyDescent="0.25">
      <c r="E58" s="72" t="s">
        <v>38</v>
      </c>
      <c r="F58" s="72" t="s">
        <v>38</v>
      </c>
      <c r="G58" s="72" t="s">
        <v>38</v>
      </c>
      <c r="H58" s="72" t="s">
        <v>38</v>
      </c>
      <c r="I58" s="72" t="s">
        <v>38</v>
      </c>
      <c r="J58" s="72" t="s">
        <v>38</v>
      </c>
      <c r="K58" s="72" t="s">
        <v>38</v>
      </c>
      <c r="L58" s="72" t="s">
        <v>38</v>
      </c>
    </row>
    <row r="59" spans="1:14" ht="15.75" x14ac:dyDescent="0.25">
      <c r="C59" s="73" t="s">
        <v>49</v>
      </c>
    </row>
    <row r="60" spans="1:14" x14ac:dyDescent="0.2">
      <c r="C60" s="52" t="s">
        <v>50</v>
      </c>
      <c r="E60" s="74">
        <f>E41</f>
        <v>136.93</v>
      </c>
      <c r="F60" s="74">
        <f t="shared" ref="F60:L60" si="1">F41</f>
        <v>159.75</v>
      </c>
      <c r="G60" s="74">
        <f t="shared" si="1"/>
        <v>182.57</v>
      </c>
      <c r="H60" s="74">
        <f t="shared" si="1"/>
        <v>205.39</v>
      </c>
      <c r="I60" s="74">
        <f t="shared" si="1"/>
        <v>251.03</v>
      </c>
      <c r="J60" s="74">
        <f t="shared" si="1"/>
        <v>296.67</v>
      </c>
      <c r="K60" s="74">
        <f t="shared" si="1"/>
        <v>342.32</v>
      </c>
      <c r="L60" s="74">
        <f t="shared" si="1"/>
        <v>410.78</v>
      </c>
    </row>
    <row r="61" spans="1:14" x14ac:dyDescent="0.2">
      <c r="C61" s="52" t="s">
        <v>51</v>
      </c>
      <c r="E61" s="74">
        <f>E43</f>
        <v>712.68</v>
      </c>
      <c r="F61" s="74">
        <f t="shared" ref="F61:L61" si="2">F43</f>
        <v>831.46</v>
      </c>
      <c r="G61" s="74">
        <f t="shared" si="2"/>
        <v>950.24</v>
      </c>
      <c r="H61" s="74">
        <f t="shared" si="2"/>
        <v>1069.02</v>
      </c>
      <c r="I61" s="74">
        <f t="shared" si="2"/>
        <v>1306.58</v>
      </c>
      <c r="J61" s="74">
        <f t="shared" si="2"/>
        <v>1544.14</v>
      </c>
      <c r="K61" s="74">
        <f t="shared" si="2"/>
        <v>1781.7</v>
      </c>
      <c r="L61" s="74">
        <f t="shared" si="2"/>
        <v>2138.04</v>
      </c>
    </row>
    <row r="62" spans="1:14" x14ac:dyDescent="0.2">
      <c r="C62" s="52" t="s">
        <v>52</v>
      </c>
      <c r="E62" s="74">
        <f>E45</f>
        <v>133.97</v>
      </c>
      <c r="F62" s="74">
        <f t="shared" ref="F62:L62" si="3">F45</f>
        <v>156.30000000000001</v>
      </c>
      <c r="G62" s="74">
        <f t="shared" si="3"/>
        <v>178.63</v>
      </c>
      <c r="H62" s="74">
        <f t="shared" si="3"/>
        <v>200.96</v>
      </c>
      <c r="I62" s="74">
        <f t="shared" si="3"/>
        <v>245.62</v>
      </c>
      <c r="J62" s="74">
        <f t="shared" si="3"/>
        <v>290.27999999999997</v>
      </c>
      <c r="K62" s="74">
        <f t="shared" si="3"/>
        <v>334.93</v>
      </c>
      <c r="L62" s="74">
        <f t="shared" si="3"/>
        <v>401.92</v>
      </c>
    </row>
    <row r="63" spans="1:14" x14ac:dyDescent="0.2">
      <c r="C63" s="52" t="s">
        <v>53</v>
      </c>
      <c r="E63" s="74">
        <f>ROUND(H63/9*6,2)</f>
        <v>20.67</v>
      </c>
      <c r="F63" s="74">
        <f>ROUND(H63/9*7,2)</f>
        <v>24.12</v>
      </c>
      <c r="G63" s="74">
        <f>ROUND(H63/9*8,2)</f>
        <v>27.56</v>
      </c>
      <c r="H63" s="74">
        <f>J263</f>
        <v>31.01</v>
      </c>
      <c r="I63" s="74">
        <f>ROUND(H63/9*11,2)</f>
        <v>37.9</v>
      </c>
      <c r="J63" s="74">
        <f>ROUND(H63/9*13,2)</f>
        <v>44.79</v>
      </c>
      <c r="K63" s="74">
        <f>ROUND(H63/9*15,2)</f>
        <v>51.68</v>
      </c>
      <c r="L63" s="74">
        <f>ROUND(H63/9*18,2)</f>
        <v>62.02</v>
      </c>
    </row>
    <row r="64" spans="1:14" ht="15.75" x14ac:dyDescent="0.25">
      <c r="C64" s="73" t="s">
        <v>42</v>
      </c>
      <c r="D64" s="71"/>
      <c r="E64" s="75">
        <f>IF([2]CALCULATION!E181=E60+E61+E62+E63,E60+E61+E62+E63,"Error")</f>
        <v>1004.2499999999999</v>
      </c>
      <c r="F64" s="75">
        <f>IF([2]CALCULATION!F181=F60+F61+F62+F63,F60+F61+F62+F63,"Error")</f>
        <v>1171.6299999999999</v>
      </c>
      <c r="G64" s="75">
        <f>IF([2]CALCULATION!G181=G60+G61+G62+G63,G60+G61+G62+G63,"Error")</f>
        <v>1339</v>
      </c>
      <c r="H64" s="75">
        <f>IF([2]CALCULATION!H181=H60+H61+H62+H63,H60+H61+H62+H63,"Error")</f>
        <v>1506.3799999999999</v>
      </c>
      <c r="I64" s="75">
        <f>IF([2]CALCULATION!I181=I60+I61+I62+I63,I60+I61+I62+I63,"Error")</f>
        <v>1841.13</v>
      </c>
      <c r="J64" s="75">
        <f>IF([2]CALCULATION!J181=J60+J61+J62+J63,J60+J61+J62+J63,"Error")</f>
        <v>2175.88</v>
      </c>
      <c r="K64" s="75">
        <f>IF([2]CALCULATION!K181=K60+K61+K62+K63,K60+K61+K62+K63,"Error")</f>
        <v>2510.6299999999997</v>
      </c>
      <c r="L64" s="75">
        <f>IF([2]CALCULATION!L181=L60+L61+L62+L63,L60+L61+L62+L63,"Error")</f>
        <v>3012.7599999999998</v>
      </c>
    </row>
    <row r="65" spans="3:13" ht="5.25" customHeight="1" x14ac:dyDescent="0.25">
      <c r="C65" s="73"/>
      <c r="D65" s="71"/>
      <c r="E65" s="75"/>
      <c r="F65" s="75"/>
      <c r="G65" s="75"/>
      <c r="H65" s="75"/>
      <c r="I65" s="75"/>
      <c r="J65" s="75"/>
      <c r="K65" s="75"/>
      <c r="L65" s="75"/>
    </row>
    <row r="66" spans="3:13" ht="15.75" x14ac:dyDescent="0.25">
      <c r="C66" s="73" t="s">
        <v>54</v>
      </c>
    </row>
    <row r="67" spans="3:13" x14ac:dyDescent="0.2">
      <c r="C67" s="52" t="s">
        <v>50</v>
      </c>
      <c r="E67" s="74">
        <f>E41</f>
        <v>136.93</v>
      </c>
      <c r="F67" s="74">
        <f t="shared" ref="F67:L67" si="4">F41</f>
        <v>159.75</v>
      </c>
      <c r="G67" s="74">
        <f t="shared" si="4"/>
        <v>182.57</v>
      </c>
      <c r="H67" s="74">
        <f t="shared" si="4"/>
        <v>205.39</v>
      </c>
      <c r="I67" s="74">
        <f t="shared" si="4"/>
        <v>251.03</v>
      </c>
      <c r="J67" s="74">
        <f t="shared" si="4"/>
        <v>296.67</v>
      </c>
      <c r="K67" s="74">
        <f t="shared" si="4"/>
        <v>342.32</v>
      </c>
      <c r="L67" s="74">
        <f t="shared" si="4"/>
        <v>410.78</v>
      </c>
    </row>
    <row r="68" spans="3:13" x14ac:dyDescent="0.2">
      <c r="C68" s="52" t="s">
        <v>51</v>
      </c>
      <c r="E68" s="74">
        <f>E43</f>
        <v>712.68</v>
      </c>
      <c r="F68" s="74">
        <f t="shared" ref="F68:L68" si="5">F43</f>
        <v>831.46</v>
      </c>
      <c r="G68" s="74">
        <f t="shared" si="5"/>
        <v>950.24</v>
      </c>
      <c r="H68" s="74">
        <f t="shared" si="5"/>
        <v>1069.02</v>
      </c>
      <c r="I68" s="74">
        <f t="shared" si="5"/>
        <v>1306.58</v>
      </c>
      <c r="J68" s="74">
        <f t="shared" si="5"/>
        <v>1544.14</v>
      </c>
      <c r="K68" s="74">
        <f t="shared" si="5"/>
        <v>1781.7</v>
      </c>
      <c r="L68" s="74">
        <f t="shared" si="5"/>
        <v>2138.04</v>
      </c>
    </row>
    <row r="69" spans="3:13" x14ac:dyDescent="0.2">
      <c r="C69" s="52" t="s">
        <v>52</v>
      </c>
      <c r="E69" s="74">
        <f>E45</f>
        <v>133.97</v>
      </c>
      <c r="F69" s="74">
        <f t="shared" ref="F69:L69" si="6">F45</f>
        <v>156.30000000000001</v>
      </c>
      <c r="G69" s="74">
        <f t="shared" si="6"/>
        <v>178.63</v>
      </c>
      <c r="H69" s="74">
        <f t="shared" si="6"/>
        <v>200.96</v>
      </c>
      <c r="I69" s="74">
        <f t="shared" si="6"/>
        <v>245.62</v>
      </c>
      <c r="J69" s="74">
        <f t="shared" si="6"/>
        <v>290.27999999999997</v>
      </c>
      <c r="K69" s="74">
        <f t="shared" si="6"/>
        <v>334.93</v>
      </c>
      <c r="L69" s="74">
        <f t="shared" si="6"/>
        <v>401.92</v>
      </c>
    </row>
    <row r="70" spans="3:13" x14ac:dyDescent="0.2">
      <c r="C70" s="52" t="s">
        <v>53</v>
      </c>
      <c r="E70" s="74">
        <f>ROUND(H70/9*6,2)</f>
        <v>4.53</v>
      </c>
      <c r="F70" s="74">
        <f>ROUND(H70/9*7,2)</f>
        <v>5.28</v>
      </c>
      <c r="G70" s="74">
        <f>ROUND(H70/9*8,2)</f>
        <v>6.04</v>
      </c>
      <c r="H70" s="74">
        <f>J264</f>
        <v>6.79</v>
      </c>
      <c r="I70" s="74">
        <f>ROUND(H70/9*11,2)</f>
        <v>8.3000000000000007</v>
      </c>
      <c r="J70" s="74">
        <f>ROUND(H70/9*13,2)</f>
        <v>9.81</v>
      </c>
      <c r="K70" s="74">
        <f>ROUND(H70/9*15,2)</f>
        <v>11.32</v>
      </c>
      <c r="L70" s="74">
        <f>ROUND(H70/9*18,2)</f>
        <v>13.58</v>
      </c>
    </row>
    <row r="71" spans="3:13" ht="15.75" x14ac:dyDescent="0.25">
      <c r="C71" s="73" t="s">
        <v>42</v>
      </c>
      <c r="D71" s="71"/>
      <c r="E71" s="75">
        <f>IF([2]CALCULATION!E182=E67+E68+E69+E70,E67+E68+E69+E70,"Error")</f>
        <v>988.1099999999999</v>
      </c>
      <c r="F71" s="75">
        <f>IF([2]CALCULATION!F182=F67+F68+F69+F70,F67+F68+F69+F70,"Error")</f>
        <v>1152.79</v>
      </c>
      <c r="G71" s="75">
        <f>IF([2]CALCULATION!G182=G67+G68+G69+G70,G67+G68+G69+G70,"Error")</f>
        <v>1317.48</v>
      </c>
      <c r="H71" s="75">
        <f>IF([2]CALCULATION!H182=H67+H68+H69+H70,H67+H68+H69+H70,"Error")</f>
        <v>1482.1599999999999</v>
      </c>
      <c r="I71" s="75">
        <f>IF([2]CALCULATION!I182=I67+I68+I69+I70,I67+I68+I69+I70,"Error")</f>
        <v>1811.53</v>
      </c>
      <c r="J71" s="75">
        <f>IF([2]CALCULATION!J182=J67+J68+J69+J70,J67+J68+J69+J70,"Error")</f>
        <v>2140.9</v>
      </c>
      <c r="K71" s="75">
        <f>IF([2]CALCULATION!K182=K67+K68+K69+K70,K67+K68+K69+K70,"Error")</f>
        <v>2470.27</v>
      </c>
      <c r="L71" s="75">
        <f>IF([2]CALCULATION!L182=L67+L68+L69+L70,L67+L68+L69+L70,"Error")</f>
        <v>2964.3199999999997</v>
      </c>
    </row>
    <row r="72" spans="3:13" ht="6.75" customHeight="1" x14ac:dyDescent="0.25">
      <c r="C72" s="73"/>
      <c r="D72" s="71"/>
      <c r="E72" s="75"/>
      <c r="F72" s="75"/>
      <c r="G72" s="75"/>
      <c r="H72" s="75"/>
      <c r="I72" s="75"/>
      <c r="J72" s="75"/>
      <c r="K72" s="75"/>
      <c r="L72" s="75"/>
    </row>
    <row r="73" spans="3:13" ht="15.75" x14ac:dyDescent="0.25">
      <c r="C73" s="73" t="s">
        <v>55</v>
      </c>
    </row>
    <row r="74" spans="3:13" x14ac:dyDescent="0.2">
      <c r="C74" s="52" t="s">
        <v>50</v>
      </c>
      <c r="E74" s="74">
        <f t="shared" ref="E74:L74" si="7">E41</f>
        <v>136.93</v>
      </c>
      <c r="F74" s="74">
        <f t="shared" si="7"/>
        <v>159.75</v>
      </c>
      <c r="G74" s="74">
        <f t="shared" si="7"/>
        <v>182.57</v>
      </c>
      <c r="H74" s="74">
        <f t="shared" si="7"/>
        <v>205.39</v>
      </c>
      <c r="I74" s="74">
        <f t="shared" si="7"/>
        <v>251.03</v>
      </c>
      <c r="J74" s="74">
        <f t="shared" si="7"/>
        <v>296.67</v>
      </c>
      <c r="K74" s="74">
        <f t="shared" si="7"/>
        <v>342.32</v>
      </c>
      <c r="L74" s="74">
        <f t="shared" si="7"/>
        <v>410.78</v>
      </c>
    </row>
    <row r="75" spans="3:13" x14ac:dyDescent="0.2">
      <c r="C75" s="52" t="s">
        <v>51</v>
      </c>
      <c r="E75" s="74">
        <f t="shared" ref="E75:L75" si="8">E43</f>
        <v>712.68</v>
      </c>
      <c r="F75" s="74">
        <f t="shared" si="8"/>
        <v>831.46</v>
      </c>
      <c r="G75" s="74">
        <f t="shared" si="8"/>
        <v>950.24</v>
      </c>
      <c r="H75" s="74">
        <f t="shared" si="8"/>
        <v>1069.02</v>
      </c>
      <c r="I75" s="74">
        <f t="shared" si="8"/>
        <v>1306.58</v>
      </c>
      <c r="J75" s="74">
        <f t="shared" si="8"/>
        <v>1544.14</v>
      </c>
      <c r="K75" s="74">
        <f t="shared" si="8"/>
        <v>1781.7</v>
      </c>
      <c r="L75" s="74">
        <f t="shared" si="8"/>
        <v>2138.04</v>
      </c>
    </row>
    <row r="76" spans="3:13" x14ac:dyDescent="0.2">
      <c r="C76" s="52" t="s">
        <v>52</v>
      </c>
      <c r="E76" s="74">
        <f t="shared" ref="E76:L76" si="9">E45</f>
        <v>133.97</v>
      </c>
      <c r="F76" s="74">
        <f t="shared" si="9"/>
        <v>156.30000000000001</v>
      </c>
      <c r="G76" s="74">
        <f t="shared" si="9"/>
        <v>178.63</v>
      </c>
      <c r="H76" s="74">
        <f t="shared" si="9"/>
        <v>200.96</v>
      </c>
      <c r="I76" s="74">
        <f t="shared" si="9"/>
        <v>245.62</v>
      </c>
      <c r="J76" s="74">
        <f t="shared" si="9"/>
        <v>290.27999999999997</v>
      </c>
      <c r="K76" s="74">
        <f t="shared" si="9"/>
        <v>334.93</v>
      </c>
      <c r="L76" s="74">
        <f t="shared" si="9"/>
        <v>401.92</v>
      </c>
    </row>
    <row r="77" spans="3:13" x14ac:dyDescent="0.2">
      <c r="C77" s="52" t="s">
        <v>53</v>
      </c>
      <c r="E77" s="74">
        <f>ROUND(H77/9*6,2)</f>
        <v>9.26</v>
      </c>
      <c r="F77" s="74">
        <f>ROUND(H77/9*7,2)</f>
        <v>10.8</v>
      </c>
      <c r="G77" s="74">
        <f>ROUND(H77/9*8,2)</f>
        <v>12.35</v>
      </c>
      <c r="H77" s="74">
        <f>J265</f>
        <v>13.89</v>
      </c>
      <c r="I77" s="74">
        <f>ROUND(H77/9*11,2)</f>
        <v>16.98</v>
      </c>
      <c r="J77" s="74">
        <f>ROUND(H77/9*13,2)</f>
        <v>20.059999999999999</v>
      </c>
      <c r="K77" s="74">
        <f>ROUND(H77/9*15,2)</f>
        <v>23.15</v>
      </c>
      <c r="L77" s="74">
        <f>ROUND(H77/9*18,2)</f>
        <v>27.78</v>
      </c>
    </row>
    <row r="78" spans="3:13" ht="15.75" x14ac:dyDescent="0.25">
      <c r="C78" s="73" t="s">
        <v>42</v>
      </c>
      <c r="D78" s="71"/>
      <c r="E78" s="75">
        <f>IF([2]CALCULATION!E183=E74+E75+E76+E77,E74+E75+E76+E77,"Error")</f>
        <v>992.83999999999992</v>
      </c>
      <c r="F78" s="75">
        <f>IF([2]CALCULATION!F183=F74+F75+F76+F77,F74+F75+F76+F77,"Error")</f>
        <v>1158.31</v>
      </c>
      <c r="G78" s="75">
        <f>IF([2]CALCULATION!G183=G74+G75+G76+G77,G74+G75+G76+G77,"Error")</f>
        <v>1323.79</v>
      </c>
      <c r="H78" s="75">
        <f>IF([2]CALCULATION!H183=H74+H75+H76+H77,H74+H75+H76+H77,"Error")</f>
        <v>1489.26</v>
      </c>
      <c r="I78" s="75">
        <f>IF([2]CALCULATION!I183=I74+I75+I76+I77,I74+I75+I76+I77,"Error")</f>
        <v>1820.21</v>
      </c>
      <c r="J78" s="75">
        <f>IF([2]CALCULATION!J183=J74+J75+J76+J77,J74+J75+J76+J77,"Error")</f>
        <v>2151.15</v>
      </c>
      <c r="K78" s="75">
        <f>IF([2]CALCULATION!K183=K74+K75+K76+K77,K74+K75+K76+K77,"Error")</f>
        <v>2482.1</v>
      </c>
      <c r="L78" s="75">
        <f>IF([2]CALCULATION!L183=L74+L75+L76+L77,L74+L75+L76+L77,"Error")</f>
        <v>2978.52</v>
      </c>
      <c r="M78" s="75"/>
    </row>
    <row r="79" spans="3:13" ht="6" customHeight="1" x14ac:dyDescent="0.25">
      <c r="C79" s="73"/>
      <c r="D79" s="71"/>
      <c r="E79" s="75"/>
      <c r="F79" s="75"/>
      <c r="G79" s="75"/>
      <c r="H79" s="75"/>
      <c r="I79" s="75"/>
      <c r="J79" s="75"/>
      <c r="K79" s="75"/>
      <c r="L79" s="75"/>
      <c r="M79" s="75"/>
    </row>
    <row r="80" spans="3:13" ht="15.75" x14ac:dyDescent="0.25">
      <c r="C80" s="73" t="s">
        <v>56</v>
      </c>
    </row>
    <row r="81" spans="3:31" x14ac:dyDescent="0.2">
      <c r="C81" s="52" t="s">
        <v>50</v>
      </c>
      <c r="E81" s="74">
        <f>E41</f>
        <v>136.93</v>
      </c>
      <c r="F81" s="74">
        <f t="shared" ref="F81:L81" si="10">F41</f>
        <v>159.75</v>
      </c>
      <c r="G81" s="74">
        <f t="shared" si="10"/>
        <v>182.57</v>
      </c>
      <c r="H81" s="74">
        <f t="shared" si="10"/>
        <v>205.39</v>
      </c>
      <c r="I81" s="74">
        <f t="shared" si="10"/>
        <v>251.03</v>
      </c>
      <c r="J81" s="74">
        <f t="shared" si="10"/>
        <v>296.67</v>
      </c>
      <c r="K81" s="74">
        <f t="shared" si="10"/>
        <v>342.32</v>
      </c>
      <c r="L81" s="74">
        <f t="shared" si="10"/>
        <v>410.78</v>
      </c>
    </row>
    <row r="82" spans="3:31" x14ac:dyDescent="0.2">
      <c r="C82" s="52" t="s">
        <v>51</v>
      </c>
      <c r="E82" s="74">
        <f>E43</f>
        <v>712.68</v>
      </c>
      <c r="F82" s="74">
        <f t="shared" ref="F82:L82" si="11">F43</f>
        <v>831.46</v>
      </c>
      <c r="G82" s="74">
        <f t="shared" si="11"/>
        <v>950.24</v>
      </c>
      <c r="H82" s="74">
        <f t="shared" si="11"/>
        <v>1069.02</v>
      </c>
      <c r="I82" s="74">
        <f t="shared" si="11"/>
        <v>1306.58</v>
      </c>
      <c r="J82" s="74">
        <f t="shared" si="11"/>
        <v>1544.14</v>
      </c>
      <c r="K82" s="74">
        <f t="shared" si="11"/>
        <v>1781.7</v>
      </c>
      <c r="L82" s="74">
        <f t="shared" si="11"/>
        <v>2138.04</v>
      </c>
    </row>
    <row r="83" spans="3:31" x14ac:dyDescent="0.2">
      <c r="C83" s="52" t="s">
        <v>52</v>
      </c>
      <c r="E83" s="74">
        <f>E45</f>
        <v>133.97</v>
      </c>
      <c r="F83" s="74">
        <f t="shared" ref="F83:L83" si="12">F45</f>
        <v>156.30000000000001</v>
      </c>
      <c r="G83" s="74">
        <f t="shared" si="12"/>
        <v>178.63</v>
      </c>
      <c r="H83" s="74">
        <f t="shared" si="12"/>
        <v>200.96</v>
      </c>
      <c r="I83" s="74">
        <f t="shared" si="12"/>
        <v>245.62</v>
      </c>
      <c r="J83" s="74">
        <f t="shared" si="12"/>
        <v>290.27999999999997</v>
      </c>
      <c r="K83" s="74">
        <f t="shared" si="12"/>
        <v>334.93</v>
      </c>
      <c r="L83" s="74">
        <f t="shared" si="12"/>
        <v>401.92</v>
      </c>
    </row>
    <row r="84" spans="3:31" x14ac:dyDescent="0.2">
      <c r="C84" s="52" t="s">
        <v>53</v>
      </c>
      <c r="E84" s="74">
        <f>ROUND(H84/9*6,2)</f>
        <v>15.59</v>
      </c>
      <c r="F84" s="74">
        <f>ROUND(H84/9*7,2)</f>
        <v>18.190000000000001</v>
      </c>
      <c r="G84" s="74">
        <f>ROUND(H84/9*8,2)</f>
        <v>20.79</v>
      </c>
      <c r="H84" s="74">
        <f>J266</f>
        <v>23.39</v>
      </c>
      <c r="I84" s="74">
        <f>ROUND(H84/9*11,2)</f>
        <v>28.59</v>
      </c>
      <c r="J84" s="74">
        <f>ROUND(H84/9*13,2)</f>
        <v>33.79</v>
      </c>
      <c r="K84" s="74">
        <f>ROUND(H84/9*15,2)</f>
        <v>38.979999999999997</v>
      </c>
      <c r="L84" s="74">
        <f>ROUND(H84/9*18,2)</f>
        <v>46.78</v>
      </c>
    </row>
    <row r="85" spans="3:31" ht="15.75" x14ac:dyDescent="0.25">
      <c r="C85" s="73" t="s">
        <v>42</v>
      </c>
      <c r="D85" s="71"/>
      <c r="E85" s="75">
        <f>IF([2]CALCULATION!E184=E81+E82+E83+E84,E81+E82+E83+E84,"Error")</f>
        <v>999.17</v>
      </c>
      <c r="F85" s="75">
        <f>IF([2]CALCULATION!F184=F81+F82+F83+F84,F81+F82+F83+F84,"Error")</f>
        <v>1165.7</v>
      </c>
      <c r="G85" s="75">
        <f>IF([2]CALCULATION!G184=G81+G82+G83+G84,G81+G82+G83+G84,"Error")</f>
        <v>1332.23</v>
      </c>
      <c r="H85" s="75">
        <f>IF([2]CALCULATION!H184=H81+H82+H83+H84,H81+H82+H83+H84,"Error")</f>
        <v>1498.76</v>
      </c>
      <c r="I85" s="75">
        <f>IF([2]CALCULATION!I184=I81+I82+I83+I84,I81+I82+I83+I84,"Error")</f>
        <v>1831.82</v>
      </c>
      <c r="J85" s="75">
        <f>IF([2]CALCULATION!J184=J81+J82+J83+J84,J81+J82+J83+J84,"Error")</f>
        <v>2164.88</v>
      </c>
      <c r="K85" s="75">
        <f>IF([2]CALCULATION!K184=K81+K82+K83+K84,K81+K82+K83+K84,"Error")</f>
        <v>2497.9299999999998</v>
      </c>
      <c r="L85" s="75">
        <f>IF([2]CALCULATION!L184=L81+L82+L83+L84,L81+L82+L83+L84,"Error")</f>
        <v>2997.52</v>
      </c>
      <c r="M85" s="75"/>
    </row>
    <row r="86" spans="3:31" ht="6" customHeight="1" x14ac:dyDescent="0.25">
      <c r="C86" s="73"/>
      <c r="D86" s="71"/>
      <c r="E86" s="75"/>
      <c r="F86" s="75"/>
      <c r="G86" s="75"/>
      <c r="H86" s="75"/>
      <c r="I86" s="75"/>
      <c r="J86" s="75"/>
      <c r="K86" s="75"/>
      <c r="L86" s="75"/>
    </row>
    <row r="87" spans="3:31" ht="15.75" x14ac:dyDescent="0.25">
      <c r="C87" s="73" t="s">
        <v>57</v>
      </c>
    </row>
    <row r="88" spans="3:31" x14ac:dyDescent="0.2">
      <c r="C88" s="52" t="s">
        <v>50</v>
      </c>
      <c r="E88" s="74">
        <f>E41</f>
        <v>136.93</v>
      </c>
      <c r="F88" s="74">
        <f t="shared" ref="F88:L88" si="13">F41</f>
        <v>159.75</v>
      </c>
      <c r="G88" s="74">
        <f t="shared" si="13"/>
        <v>182.57</v>
      </c>
      <c r="H88" s="74">
        <f t="shared" si="13"/>
        <v>205.39</v>
      </c>
      <c r="I88" s="74">
        <f t="shared" si="13"/>
        <v>251.03</v>
      </c>
      <c r="J88" s="74">
        <f t="shared" si="13"/>
        <v>296.67</v>
      </c>
      <c r="K88" s="74">
        <f t="shared" si="13"/>
        <v>342.32</v>
      </c>
      <c r="L88" s="74">
        <f t="shared" si="13"/>
        <v>410.78</v>
      </c>
    </row>
    <row r="89" spans="3:31" x14ac:dyDescent="0.2">
      <c r="C89" s="52" t="s">
        <v>51</v>
      </c>
      <c r="E89" s="74">
        <f t="shared" ref="E89:L89" si="14">E43</f>
        <v>712.68</v>
      </c>
      <c r="F89" s="74">
        <f t="shared" si="14"/>
        <v>831.46</v>
      </c>
      <c r="G89" s="74">
        <f t="shared" si="14"/>
        <v>950.24</v>
      </c>
      <c r="H89" s="74">
        <f t="shared" si="14"/>
        <v>1069.02</v>
      </c>
      <c r="I89" s="74">
        <f t="shared" si="14"/>
        <v>1306.58</v>
      </c>
      <c r="J89" s="74">
        <f t="shared" si="14"/>
        <v>1544.14</v>
      </c>
      <c r="K89" s="74">
        <f t="shared" si="14"/>
        <v>1781.7</v>
      </c>
      <c r="L89" s="74">
        <f t="shared" si="14"/>
        <v>2138.04</v>
      </c>
    </row>
    <row r="90" spans="3:31" x14ac:dyDescent="0.2">
      <c r="C90" s="52" t="s">
        <v>52</v>
      </c>
      <c r="E90" s="74">
        <f t="shared" ref="E90:L90" si="15">E45</f>
        <v>133.97</v>
      </c>
      <c r="F90" s="74">
        <f t="shared" si="15"/>
        <v>156.30000000000001</v>
      </c>
      <c r="G90" s="74">
        <f t="shared" si="15"/>
        <v>178.63</v>
      </c>
      <c r="H90" s="74">
        <f t="shared" si="15"/>
        <v>200.96</v>
      </c>
      <c r="I90" s="74">
        <f t="shared" si="15"/>
        <v>245.62</v>
      </c>
      <c r="J90" s="74">
        <f t="shared" si="15"/>
        <v>290.27999999999997</v>
      </c>
      <c r="K90" s="74">
        <f t="shared" si="15"/>
        <v>334.93</v>
      </c>
      <c r="L90" s="74">
        <f t="shared" si="15"/>
        <v>401.92</v>
      </c>
    </row>
    <row r="91" spans="3:31" x14ac:dyDescent="0.2">
      <c r="C91" s="52" t="s">
        <v>53</v>
      </c>
      <c r="E91" s="74">
        <f>ROUND(H91/9*6,2)</f>
        <v>11.79</v>
      </c>
      <c r="F91" s="74">
        <f>ROUND(H91/9*7,2)</f>
        <v>13.76</v>
      </c>
      <c r="G91" s="74">
        <f>ROUND(H91/9*8,2)</f>
        <v>15.72</v>
      </c>
      <c r="H91" s="74">
        <f>J267</f>
        <v>17.690000000000001</v>
      </c>
      <c r="I91" s="74">
        <f>ROUND(H91/9*11,2)</f>
        <v>21.62</v>
      </c>
      <c r="J91" s="74">
        <f>ROUND(H91/9*13,2)</f>
        <v>25.55</v>
      </c>
      <c r="K91" s="74">
        <f>ROUND(H91/9*15,2)</f>
        <v>29.48</v>
      </c>
      <c r="L91" s="74">
        <f>ROUND(H91/9*18,2)</f>
        <v>35.380000000000003</v>
      </c>
    </row>
    <row r="92" spans="3:31" ht="15.75" x14ac:dyDescent="0.25">
      <c r="C92" s="73" t="s">
        <v>42</v>
      </c>
      <c r="D92" s="71"/>
      <c r="E92" s="75">
        <f>IF([2]CALCULATION!E185=E88+E89+E90+E91,E88+E89+E90+E91,"Error")</f>
        <v>995.36999999999989</v>
      </c>
      <c r="F92" s="75">
        <f>IF([2]CALCULATION!F185=F88+F89+F90+F91,F88+F89+F90+F91,"Error")</f>
        <v>1161.27</v>
      </c>
      <c r="G92" s="75">
        <f>IF([2]CALCULATION!G185=G88+G89+G90+G91,G88+G89+G90+G91,"Error")</f>
        <v>1327.16</v>
      </c>
      <c r="H92" s="75">
        <f>IF([2]CALCULATION!H185=H88+H89+H90+H91,H88+H89+H90+H91,"Error")</f>
        <v>1493.06</v>
      </c>
      <c r="I92" s="75">
        <f>IF([2]CALCULATION!I185=I88+I89+I90+I91,I88+I89+I90+I91,"Error")</f>
        <v>1824.85</v>
      </c>
      <c r="J92" s="75">
        <f>IF([2]CALCULATION!J185=J88+J89+J90+J91,J88+J89+J90+J91,"Error")</f>
        <v>2156.6400000000003</v>
      </c>
      <c r="K92" s="75">
        <f>IF([2]CALCULATION!K185=K88+K89+K90+K91,K88+K89+K90+K91,"Error")</f>
        <v>2488.4299999999998</v>
      </c>
      <c r="L92" s="75">
        <f>IF([2]CALCULATION!L185=L88+L89+L90+L91,L88+L89+L90+L91,"Error")</f>
        <v>2986.12</v>
      </c>
    </row>
    <row r="93" spans="3:31" ht="5.25" customHeight="1" x14ac:dyDescent="0.25">
      <c r="E93" s="72"/>
      <c r="F93" s="72"/>
      <c r="G93" s="72"/>
      <c r="H93" s="72"/>
      <c r="I93" s="72"/>
      <c r="J93" s="72"/>
      <c r="K93" s="72"/>
      <c r="L93" s="72"/>
    </row>
    <row r="94" spans="3:31" ht="15.75" x14ac:dyDescent="0.25">
      <c r="C94" s="73" t="s">
        <v>58</v>
      </c>
      <c r="Q94" s="76"/>
      <c r="R94" s="76"/>
      <c r="S94" s="76"/>
      <c r="T94" s="76"/>
      <c r="U94" s="76"/>
      <c r="W94" s="76"/>
      <c r="X94" s="76"/>
      <c r="Y94" s="76"/>
      <c r="Z94" s="76"/>
      <c r="AA94" s="76"/>
      <c r="AB94" s="76"/>
      <c r="AC94" s="76"/>
      <c r="AD94" s="76"/>
      <c r="AE94" s="76"/>
    </row>
    <row r="95" spans="3:31" x14ac:dyDescent="0.2">
      <c r="C95" s="52" t="s">
        <v>50</v>
      </c>
      <c r="E95" s="74">
        <f>E41</f>
        <v>136.93</v>
      </c>
      <c r="F95" s="74">
        <f t="shared" ref="F95:L95" si="16">F41</f>
        <v>159.75</v>
      </c>
      <c r="G95" s="74">
        <f t="shared" si="16"/>
        <v>182.57</v>
      </c>
      <c r="H95" s="74">
        <f t="shared" si="16"/>
        <v>205.39</v>
      </c>
      <c r="I95" s="74">
        <f t="shared" si="16"/>
        <v>251.03</v>
      </c>
      <c r="J95" s="74">
        <f t="shared" si="16"/>
        <v>296.67</v>
      </c>
      <c r="K95" s="74">
        <f t="shared" si="16"/>
        <v>342.32</v>
      </c>
      <c r="L95" s="74">
        <f t="shared" si="16"/>
        <v>410.78</v>
      </c>
      <c r="Q95" s="76"/>
      <c r="R95" s="76"/>
      <c r="S95" s="76"/>
      <c r="T95" s="76"/>
      <c r="U95" s="76"/>
      <c r="W95" s="76"/>
      <c r="X95" s="76"/>
      <c r="Y95" s="76"/>
      <c r="Z95" s="76"/>
      <c r="AA95" s="76"/>
      <c r="AB95" s="76"/>
      <c r="AC95" s="76"/>
      <c r="AD95" s="76"/>
      <c r="AE95" s="76"/>
    </row>
    <row r="96" spans="3:31" x14ac:dyDescent="0.2">
      <c r="C96" s="52" t="s">
        <v>51</v>
      </c>
      <c r="E96" s="74">
        <f t="shared" ref="E96:L96" si="17">E43</f>
        <v>712.68</v>
      </c>
      <c r="F96" s="74">
        <f t="shared" si="17"/>
        <v>831.46</v>
      </c>
      <c r="G96" s="74">
        <f t="shared" si="17"/>
        <v>950.24</v>
      </c>
      <c r="H96" s="74">
        <f t="shared" si="17"/>
        <v>1069.02</v>
      </c>
      <c r="I96" s="74">
        <f t="shared" si="17"/>
        <v>1306.58</v>
      </c>
      <c r="J96" s="74">
        <f t="shared" si="17"/>
        <v>1544.14</v>
      </c>
      <c r="K96" s="74">
        <f t="shared" si="17"/>
        <v>1781.7</v>
      </c>
      <c r="L96" s="74">
        <f t="shared" si="17"/>
        <v>2138.04</v>
      </c>
      <c r="Q96" s="76"/>
      <c r="R96" s="76"/>
      <c r="S96" s="76"/>
      <c r="T96" s="76"/>
      <c r="U96" s="76"/>
      <c r="W96" s="76"/>
      <c r="X96" s="76"/>
      <c r="Y96" s="76"/>
      <c r="Z96" s="76"/>
      <c r="AA96" s="76"/>
      <c r="AB96" s="76"/>
      <c r="AC96" s="76"/>
      <c r="AD96" s="76"/>
      <c r="AE96" s="76"/>
    </row>
    <row r="97" spans="1:31" x14ac:dyDescent="0.2">
      <c r="C97" s="52" t="s">
        <v>52</v>
      </c>
      <c r="E97" s="74">
        <f t="shared" ref="E97:L97" si="18">E45</f>
        <v>133.97</v>
      </c>
      <c r="F97" s="74">
        <f t="shared" si="18"/>
        <v>156.30000000000001</v>
      </c>
      <c r="G97" s="74">
        <f t="shared" si="18"/>
        <v>178.63</v>
      </c>
      <c r="H97" s="74">
        <f t="shared" si="18"/>
        <v>200.96</v>
      </c>
      <c r="I97" s="74">
        <f t="shared" si="18"/>
        <v>245.62</v>
      </c>
      <c r="J97" s="74">
        <f t="shared" si="18"/>
        <v>290.27999999999997</v>
      </c>
      <c r="K97" s="74">
        <f t="shared" si="18"/>
        <v>334.93</v>
      </c>
      <c r="L97" s="74">
        <f t="shared" si="18"/>
        <v>401.92</v>
      </c>
      <c r="Q97" s="76"/>
      <c r="R97" s="76"/>
      <c r="S97" s="76"/>
      <c r="T97" s="76"/>
      <c r="U97" s="76"/>
      <c r="W97" s="76"/>
      <c r="X97" s="76"/>
      <c r="Y97" s="76"/>
      <c r="Z97" s="76"/>
      <c r="AA97" s="76"/>
      <c r="AB97" s="76"/>
      <c r="AC97" s="76"/>
      <c r="AD97" s="76"/>
      <c r="AE97" s="76"/>
    </row>
    <row r="98" spans="1:31" x14ac:dyDescent="0.2">
      <c r="C98" s="52" t="s">
        <v>53</v>
      </c>
      <c r="E98" s="74">
        <f>ROUND(H98/9*6,2)</f>
        <v>6.11</v>
      </c>
      <c r="F98" s="74">
        <f>ROUND(H98/9*7,2)</f>
        <v>7.13</v>
      </c>
      <c r="G98" s="74">
        <f>ROUND(H98/9*8,2)</f>
        <v>8.15</v>
      </c>
      <c r="H98" s="74">
        <f>J268</f>
        <v>9.17</v>
      </c>
      <c r="I98" s="74">
        <f>ROUND(H98/9*11,2)</f>
        <v>11.21</v>
      </c>
      <c r="J98" s="74">
        <f>ROUND(H98/9*13,2)</f>
        <v>13.25</v>
      </c>
      <c r="K98" s="74">
        <f>ROUND(H98/9*15,2)</f>
        <v>15.28</v>
      </c>
      <c r="L98" s="74">
        <f>ROUND(H98/9*18,2)</f>
        <v>18.34</v>
      </c>
      <c r="Q98" s="76"/>
      <c r="R98" s="76"/>
      <c r="S98" s="76"/>
      <c r="T98" s="76"/>
      <c r="U98" s="76"/>
      <c r="W98" s="76"/>
      <c r="X98" s="76"/>
      <c r="Y98" s="76"/>
      <c r="Z98" s="76"/>
      <c r="AA98" s="76"/>
      <c r="AB98" s="76"/>
      <c r="AC98" s="76"/>
      <c r="AD98" s="76"/>
      <c r="AE98" s="76"/>
    </row>
    <row r="99" spans="1:31" s="71" customFormat="1" ht="15.75" x14ac:dyDescent="0.25">
      <c r="A99" s="77"/>
      <c r="B99" s="78"/>
      <c r="C99" s="73" t="s">
        <v>42</v>
      </c>
      <c r="E99" s="75">
        <f>IF([2]CALCULATION!E186=E95+E96+E97+E98,E95+E96+E97+E98,"Error")</f>
        <v>989.68999999999994</v>
      </c>
      <c r="F99" s="75">
        <f>IF([2]CALCULATION!F186=F95+F96+F97+F98,F95+F96+F97+F98,"Error")</f>
        <v>1154.6400000000001</v>
      </c>
      <c r="G99" s="75">
        <f>IF([2]CALCULATION!G186=G95+G96+G97+G98,G95+G96+G97+G98,"Error")</f>
        <v>1319.5900000000001</v>
      </c>
      <c r="H99" s="75">
        <f>IF([2]CALCULATION!H186=H95+H96+H97+H98,H95+H96+H97+H98,"Error")</f>
        <v>1484.54</v>
      </c>
      <c r="I99" s="75">
        <f>IF([2]CALCULATION!I186=I95+I96+I97+I98,I95+I96+I97+I98,"Error")</f>
        <v>1814.44</v>
      </c>
      <c r="J99" s="75">
        <f>IF([2]CALCULATION!J186=J95+J96+J97+J98,J95+J96+J97+J98,"Error")</f>
        <v>2144.34</v>
      </c>
      <c r="K99" s="75">
        <f>IF([2]CALCULATION!K186=K95+K96+K97+K98,K95+K96+K97+K98,"Error")</f>
        <v>2474.23</v>
      </c>
      <c r="L99" s="75">
        <f>IF([2]CALCULATION!L186=L95+L96+L97+L98,L95+L96+L97+L98,"Error")</f>
        <v>2969.08</v>
      </c>
      <c r="Q99" s="79"/>
      <c r="R99" s="79"/>
      <c r="S99" s="79"/>
      <c r="T99" s="79"/>
      <c r="U99" s="79"/>
      <c r="W99" s="79"/>
      <c r="X99" s="79"/>
      <c r="Y99" s="79"/>
      <c r="Z99" s="79"/>
      <c r="AA99" s="79"/>
      <c r="AB99" s="79"/>
      <c r="AC99" s="79"/>
      <c r="AD99" s="79"/>
      <c r="AE99" s="79"/>
    </row>
    <row r="100" spans="1:31" s="71" customFormat="1" ht="6" customHeight="1" x14ac:dyDescent="0.25">
      <c r="A100" s="77"/>
      <c r="B100" s="78"/>
      <c r="C100" s="73"/>
      <c r="E100" s="75"/>
      <c r="F100" s="75"/>
      <c r="G100" s="75"/>
      <c r="H100" s="75"/>
      <c r="I100" s="75"/>
      <c r="J100" s="75"/>
      <c r="K100" s="75"/>
      <c r="L100" s="75"/>
      <c r="Q100" s="79"/>
      <c r="R100" s="79"/>
      <c r="S100" s="79"/>
      <c r="T100" s="79"/>
      <c r="U100" s="79"/>
      <c r="W100" s="79"/>
      <c r="X100" s="79"/>
      <c r="Y100" s="79"/>
      <c r="Z100" s="79"/>
      <c r="AA100" s="79"/>
      <c r="AB100" s="79"/>
      <c r="AC100" s="79"/>
      <c r="AD100" s="79"/>
      <c r="AE100" s="79"/>
    </row>
    <row r="101" spans="1:31" ht="15.75" x14ac:dyDescent="0.25">
      <c r="C101" s="73" t="s">
        <v>59</v>
      </c>
      <c r="Q101" s="76"/>
      <c r="R101" s="76"/>
      <c r="S101" s="76"/>
      <c r="T101" s="76"/>
      <c r="U101" s="76"/>
      <c r="W101" s="76"/>
      <c r="X101" s="76"/>
      <c r="Y101" s="76"/>
      <c r="Z101" s="76"/>
      <c r="AA101" s="76"/>
      <c r="AB101" s="76"/>
      <c r="AC101" s="76"/>
      <c r="AD101" s="76"/>
      <c r="AE101" s="76"/>
    </row>
    <row r="102" spans="1:31" x14ac:dyDescent="0.2">
      <c r="C102" s="52" t="s">
        <v>50</v>
      </c>
      <c r="E102" s="74">
        <f>E41</f>
        <v>136.93</v>
      </c>
      <c r="F102" s="74">
        <f t="shared" ref="F102:L102" si="19">F41</f>
        <v>159.75</v>
      </c>
      <c r="G102" s="74">
        <f t="shared" si="19"/>
        <v>182.57</v>
      </c>
      <c r="H102" s="74">
        <f t="shared" si="19"/>
        <v>205.39</v>
      </c>
      <c r="I102" s="74">
        <f t="shared" si="19"/>
        <v>251.03</v>
      </c>
      <c r="J102" s="74">
        <f t="shared" si="19"/>
        <v>296.67</v>
      </c>
      <c r="K102" s="74">
        <f t="shared" si="19"/>
        <v>342.32</v>
      </c>
      <c r="L102" s="74">
        <f t="shared" si="19"/>
        <v>410.78</v>
      </c>
      <c r="Q102" s="76"/>
      <c r="R102" s="76"/>
      <c r="S102" s="76"/>
      <c r="T102" s="76"/>
      <c r="U102" s="76"/>
      <c r="W102" s="76"/>
      <c r="X102" s="76"/>
      <c r="Y102" s="76"/>
      <c r="Z102" s="76"/>
      <c r="AA102" s="76"/>
      <c r="AB102" s="76"/>
      <c r="AC102" s="76"/>
      <c r="AD102" s="76"/>
      <c r="AE102" s="76"/>
    </row>
    <row r="103" spans="1:31" x14ac:dyDescent="0.2">
      <c r="C103" s="52" t="s">
        <v>51</v>
      </c>
      <c r="E103" s="74">
        <f>E43</f>
        <v>712.68</v>
      </c>
      <c r="F103" s="74">
        <f t="shared" ref="F103:L103" si="20">F43</f>
        <v>831.46</v>
      </c>
      <c r="G103" s="74">
        <f t="shared" si="20"/>
        <v>950.24</v>
      </c>
      <c r="H103" s="74">
        <f t="shared" si="20"/>
        <v>1069.02</v>
      </c>
      <c r="I103" s="74">
        <f t="shared" si="20"/>
        <v>1306.58</v>
      </c>
      <c r="J103" s="74">
        <f t="shared" si="20"/>
        <v>1544.14</v>
      </c>
      <c r="K103" s="74">
        <f t="shared" si="20"/>
        <v>1781.7</v>
      </c>
      <c r="L103" s="74">
        <f t="shared" si="20"/>
        <v>2138.04</v>
      </c>
      <c r="Q103" s="76"/>
      <c r="R103" s="76"/>
      <c r="S103" s="76"/>
      <c r="T103" s="76"/>
      <c r="U103" s="76"/>
      <c r="W103" s="76"/>
      <c r="X103" s="76"/>
      <c r="Y103" s="76"/>
      <c r="Z103" s="76"/>
      <c r="AA103" s="76"/>
      <c r="AB103" s="76"/>
      <c r="AC103" s="76"/>
      <c r="AD103" s="76"/>
      <c r="AE103" s="76"/>
    </row>
    <row r="104" spans="1:31" x14ac:dyDescent="0.2">
      <c r="C104" s="52" t="s">
        <v>52</v>
      </c>
      <c r="E104" s="74">
        <f>E45</f>
        <v>133.97</v>
      </c>
      <c r="F104" s="74">
        <f t="shared" ref="F104:L104" si="21">F45</f>
        <v>156.30000000000001</v>
      </c>
      <c r="G104" s="74">
        <f t="shared" si="21"/>
        <v>178.63</v>
      </c>
      <c r="H104" s="74">
        <f t="shared" si="21"/>
        <v>200.96</v>
      </c>
      <c r="I104" s="74">
        <f t="shared" si="21"/>
        <v>245.62</v>
      </c>
      <c r="J104" s="74">
        <f t="shared" si="21"/>
        <v>290.27999999999997</v>
      </c>
      <c r="K104" s="74">
        <f t="shared" si="21"/>
        <v>334.93</v>
      </c>
      <c r="L104" s="74">
        <f t="shared" si="21"/>
        <v>401.92</v>
      </c>
      <c r="Q104" s="76"/>
      <c r="R104" s="76"/>
      <c r="S104" s="76"/>
      <c r="T104" s="76"/>
      <c r="U104" s="76"/>
      <c r="W104" s="76"/>
      <c r="X104" s="76"/>
      <c r="Y104" s="76"/>
      <c r="Z104" s="76"/>
      <c r="AA104" s="76"/>
      <c r="AB104" s="76"/>
      <c r="AC104" s="76"/>
      <c r="AD104" s="76"/>
      <c r="AE104" s="76"/>
    </row>
    <row r="105" spans="1:31" x14ac:dyDescent="0.2">
      <c r="C105" s="52" t="s">
        <v>53</v>
      </c>
      <c r="E105" s="74">
        <f>ROUND(H105/9*6,2)</f>
        <v>21.89</v>
      </c>
      <c r="F105" s="74">
        <f>ROUND(H105/9*7,2)</f>
        <v>25.53</v>
      </c>
      <c r="G105" s="74">
        <f>ROUND(H105/9*8,2)</f>
        <v>29.18</v>
      </c>
      <c r="H105" s="74">
        <f>J269</f>
        <v>32.83</v>
      </c>
      <c r="I105" s="74">
        <f>ROUND(H105/9*11,2)</f>
        <v>40.130000000000003</v>
      </c>
      <c r="J105" s="74">
        <f>ROUND(H105/9*13,2)</f>
        <v>47.42</v>
      </c>
      <c r="K105" s="74">
        <f>ROUND(H105/9*15,2)</f>
        <v>54.72</v>
      </c>
      <c r="L105" s="74">
        <f>ROUND(H105/9*18,2)</f>
        <v>65.66</v>
      </c>
      <c r="Q105" s="76"/>
      <c r="R105" s="76"/>
      <c r="S105" s="76"/>
      <c r="T105" s="76"/>
      <c r="U105" s="76"/>
      <c r="W105" s="76"/>
      <c r="X105" s="76"/>
      <c r="Y105" s="76"/>
      <c r="Z105" s="76"/>
      <c r="AA105" s="76"/>
      <c r="AB105" s="76"/>
      <c r="AC105" s="76"/>
      <c r="AD105" s="76"/>
      <c r="AE105" s="76"/>
    </row>
    <row r="106" spans="1:31" s="71" customFormat="1" ht="15.75" x14ac:dyDescent="0.25">
      <c r="A106" s="77"/>
      <c r="B106" s="78"/>
      <c r="C106" s="73" t="s">
        <v>42</v>
      </c>
      <c r="E106" s="75">
        <f>IF([2]CALCULATION!E187=E102+E103+E104+E105,E102+E103+E104+E105,"Error")</f>
        <v>1005.4699999999999</v>
      </c>
      <c r="F106" s="75">
        <f>IF([2]CALCULATION!F187=F102+F103+F104+F105,F102+F103+F104+F105,"Error")</f>
        <v>1173.04</v>
      </c>
      <c r="G106" s="75">
        <f>IF([2]CALCULATION!G187=G102+G103+G104+G105,G102+G103+G104+G105,"Error")</f>
        <v>1340.6200000000001</v>
      </c>
      <c r="H106" s="75">
        <f>IF([2]CALCULATION!H187=H102+H103+H104+H105,H102+H103+H104+H105,"Error")</f>
        <v>1508.1999999999998</v>
      </c>
      <c r="I106" s="75">
        <f>IF([2]CALCULATION!I187=I102+I103+I104+I105,I102+I103+I104+I105,"Error")</f>
        <v>1843.3600000000001</v>
      </c>
      <c r="J106" s="75">
        <f>IF([2]CALCULATION!J187=J102+J103+J104+J105,J102+J103+J104+J105,"Error")</f>
        <v>2178.5100000000002</v>
      </c>
      <c r="K106" s="75">
        <f>IF([2]CALCULATION!K187=K102+K103+K104+K105,K102+K103+K104+K105,"Error")</f>
        <v>2513.6699999999996</v>
      </c>
      <c r="L106" s="75">
        <f>IF([2]CALCULATION!L187=L102+L103+L104+L105,L102+L103+L104+L105,"Error")</f>
        <v>3016.3999999999996</v>
      </c>
      <c r="Q106" s="79"/>
      <c r="R106" s="79"/>
      <c r="S106" s="79"/>
      <c r="T106" s="79"/>
      <c r="U106" s="79"/>
      <c r="W106" s="79"/>
      <c r="X106" s="79"/>
      <c r="Y106" s="79"/>
      <c r="Z106" s="79"/>
      <c r="AA106" s="79"/>
      <c r="AB106" s="79"/>
      <c r="AC106" s="79"/>
      <c r="AD106" s="79"/>
      <c r="AE106" s="79"/>
    </row>
    <row r="107" spans="1:31" ht="5.25" customHeight="1" x14ac:dyDescent="0.2">
      <c r="C107" s="52"/>
      <c r="E107" s="74"/>
      <c r="F107" s="74"/>
      <c r="G107" s="74"/>
      <c r="H107" s="74"/>
      <c r="I107" s="74"/>
      <c r="J107" s="74"/>
      <c r="K107" s="74"/>
      <c r="L107" s="74"/>
      <c r="Q107" s="76"/>
      <c r="R107" s="76"/>
      <c r="S107" s="76"/>
      <c r="T107" s="76"/>
      <c r="U107" s="76"/>
      <c r="W107" s="76"/>
      <c r="X107" s="76"/>
      <c r="Y107" s="76"/>
      <c r="Z107" s="76"/>
      <c r="AA107" s="76"/>
      <c r="AB107" s="76"/>
      <c r="AC107" s="76"/>
      <c r="AD107" s="76"/>
      <c r="AE107" s="76"/>
    </row>
    <row r="108" spans="1:31" ht="15.75" x14ac:dyDescent="0.25">
      <c r="C108" s="73" t="s">
        <v>60</v>
      </c>
      <c r="Q108" s="76"/>
      <c r="R108" s="76"/>
      <c r="S108" s="76"/>
      <c r="T108" s="76"/>
      <c r="U108" s="76"/>
      <c r="W108" s="76"/>
      <c r="X108" s="76"/>
      <c r="Y108" s="76"/>
      <c r="Z108" s="76"/>
      <c r="AA108" s="76"/>
      <c r="AB108" s="76"/>
      <c r="AC108" s="76"/>
      <c r="AD108" s="76"/>
      <c r="AE108" s="76"/>
    </row>
    <row r="109" spans="1:31" x14ac:dyDescent="0.2">
      <c r="C109" s="52" t="s">
        <v>50</v>
      </c>
      <c r="E109" s="74">
        <f>E41</f>
        <v>136.93</v>
      </c>
      <c r="F109" s="74">
        <f t="shared" ref="F109:L109" si="22">F41</f>
        <v>159.75</v>
      </c>
      <c r="G109" s="74">
        <f t="shared" si="22"/>
        <v>182.57</v>
      </c>
      <c r="H109" s="74">
        <f t="shared" si="22"/>
        <v>205.39</v>
      </c>
      <c r="I109" s="74">
        <f t="shared" si="22"/>
        <v>251.03</v>
      </c>
      <c r="J109" s="74">
        <f t="shared" si="22"/>
        <v>296.67</v>
      </c>
      <c r="K109" s="74">
        <f t="shared" si="22"/>
        <v>342.32</v>
      </c>
      <c r="L109" s="74">
        <f t="shared" si="22"/>
        <v>410.78</v>
      </c>
      <c r="Q109" s="76"/>
      <c r="R109" s="76"/>
      <c r="S109" s="76"/>
      <c r="T109" s="76"/>
      <c r="U109" s="76"/>
      <c r="W109" s="76"/>
      <c r="X109" s="76"/>
      <c r="Y109" s="76"/>
      <c r="Z109" s="76"/>
      <c r="AA109" s="76"/>
      <c r="AB109" s="76"/>
      <c r="AC109" s="76"/>
      <c r="AD109" s="76"/>
      <c r="AE109" s="76"/>
    </row>
    <row r="110" spans="1:31" x14ac:dyDescent="0.2">
      <c r="C110" s="52" t="s">
        <v>51</v>
      </c>
      <c r="E110" s="74">
        <f t="shared" ref="E110:L110" si="23">E43</f>
        <v>712.68</v>
      </c>
      <c r="F110" s="74">
        <f t="shared" si="23"/>
        <v>831.46</v>
      </c>
      <c r="G110" s="74">
        <f t="shared" si="23"/>
        <v>950.24</v>
      </c>
      <c r="H110" s="74">
        <f t="shared" si="23"/>
        <v>1069.02</v>
      </c>
      <c r="I110" s="74">
        <f t="shared" si="23"/>
        <v>1306.58</v>
      </c>
      <c r="J110" s="74">
        <f t="shared" si="23"/>
        <v>1544.14</v>
      </c>
      <c r="K110" s="74">
        <f t="shared" si="23"/>
        <v>1781.7</v>
      </c>
      <c r="L110" s="74">
        <f t="shared" si="23"/>
        <v>2138.04</v>
      </c>
      <c r="Q110" s="76"/>
      <c r="R110" s="76"/>
      <c r="S110" s="76"/>
      <c r="T110" s="76"/>
      <c r="U110" s="76"/>
      <c r="W110" s="76"/>
      <c r="X110" s="76"/>
      <c r="Y110" s="76"/>
      <c r="Z110" s="76"/>
      <c r="AA110" s="76"/>
      <c r="AB110" s="76"/>
      <c r="AC110" s="76"/>
      <c r="AD110" s="76"/>
      <c r="AE110" s="76"/>
    </row>
    <row r="111" spans="1:31" x14ac:dyDescent="0.2">
      <c r="C111" s="52" t="s">
        <v>52</v>
      </c>
      <c r="E111" s="74">
        <f t="shared" ref="E111:L111" si="24">E45</f>
        <v>133.97</v>
      </c>
      <c r="F111" s="74">
        <f t="shared" si="24"/>
        <v>156.30000000000001</v>
      </c>
      <c r="G111" s="74">
        <f t="shared" si="24"/>
        <v>178.63</v>
      </c>
      <c r="H111" s="74">
        <f t="shared" si="24"/>
        <v>200.96</v>
      </c>
      <c r="I111" s="74">
        <f t="shared" si="24"/>
        <v>245.62</v>
      </c>
      <c r="J111" s="74">
        <f t="shared" si="24"/>
        <v>290.27999999999997</v>
      </c>
      <c r="K111" s="74">
        <f t="shared" si="24"/>
        <v>334.93</v>
      </c>
      <c r="L111" s="74">
        <f t="shared" si="24"/>
        <v>401.92</v>
      </c>
      <c r="Q111" s="76"/>
      <c r="R111" s="76"/>
      <c r="S111" s="76"/>
      <c r="T111" s="76"/>
      <c r="U111" s="76"/>
      <c r="W111" s="76"/>
      <c r="X111" s="76"/>
      <c r="Y111" s="76"/>
      <c r="Z111" s="76"/>
      <c r="AA111" s="76"/>
      <c r="AB111" s="76"/>
      <c r="AC111" s="76"/>
      <c r="AD111" s="76"/>
      <c r="AE111" s="76"/>
    </row>
    <row r="112" spans="1:31" x14ac:dyDescent="0.2">
      <c r="C112" s="52" t="s">
        <v>53</v>
      </c>
      <c r="E112" s="74">
        <f>ROUND(H112/9*6,2)</f>
        <v>31.15</v>
      </c>
      <c r="F112" s="74">
        <f>ROUND(H112/9*7,2)</f>
        <v>36.35</v>
      </c>
      <c r="G112" s="74">
        <f>ROUND(H112/9*8,2)</f>
        <v>41.54</v>
      </c>
      <c r="H112" s="74">
        <f>J270</f>
        <v>46.73</v>
      </c>
      <c r="I112" s="74">
        <f>ROUND(H112/9*11,2)</f>
        <v>57.11</v>
      </c>
      <c r="J112" s="74">
        <f>ROUND(H112/9*13,2)</f>
        <v>67.5</v>
      </c>
      <c r="K112" s="74">
        <f>ROUND(H112/9*15,2)</f>
        <v>77.88</v>
      </c>
      <c r="L112" s="74">
        <f>ROUND(H112/9*18,2)</f>
        <v>93.46</v>
      </c>
      <c r="Q112" s="76"/>
      <c r="R112" s="76"/>
      <c r="S112" s="76"/>
      <c r="T112" s="76"/>
      <c r="U112" s="76"/>
      <c r="W112" s="76"/>
      <c r="X112" s="76"/>
      <c r="Y112" s="76"/>
      <c r="Z112" s="76"/>
      <c r="AA112" s="76"/>
      <c r="AB112" s="76"/>
      <c r="AC112" s="76"/>
      <c r="AD112" s="76"/>
      <c r="AE112" s="76"/>
    </row>
    <row r="113" spans="1:31" ht="15.75" x14ac:dyDescent="0.25">
      <c r="C113" s="73" t="s">
        <v>42</v>
      </c>
      <c r="D113" s="71"/>
      <c r="E113" s="75">
        <f>IF([2]CALCULATION!E188=E109+E110+E111+E112,E109+E110+E111+E112,"Error")</f>
        <v>1014.7299999999999</v>
      </c>
      <c r="F113" s="75">
        <f>IF([2]CALCULATION!F188=F109+F110+F111+F112,F109+F110+F111+F112,"Error")</f>
        <v>1183.8599999999999</v>
      </c>
      <c r="G113" s="75">
        <f>IF([2]CALCULATION!G188=G109+G110+G111+G112,G109+G110+G111+G112,"Error")</f>
        <v>1352.98</v>
      </c>
      <c r="H113" s="75">
        <f>IF([2]CALCULATION!H188=H109+H110+H111+H112,H109+H110+H111+H112,"Error")</f>
        <v>1522.1</v>
      </c>
      <c r="I113" s="75">
        <f>IF([2]CALCULATION!I188=I109+I110+I111+I112,I109+I110+I111+I112,"Error")</f>
        <v>1860.34</v>
      </c>
      <c r="J113" s="75">
        <f>IF([2]CALCULATION!J188=J109+J110+J111+J112,J109+J110+J111+J112,"Error")</f>
        <v>2198.59</v>
      </c>
      <c r="K113" s="75">
        <f>IF([2]CALCULATION!K188=K109+K110+K111+K112,K109+K110+K111+K112,"Error")</f>
        <v>2536.83</v>
      </c>
      <c r="L113" s="75">
        <f>IF([2]CALCULATION!L188=L109+L110+L111+L112,L109+L110+L111+L112,"Error")</f>
        <v>3044.2</v>
      </c>
      <c r="Q113" s="76"/>
      <c r="R113" s="76"/>
      <c r="S113" s="76"/>
      <c r="T113" s="76"/>
      <c r="U113" s="76"/>
      <c r="W113" s="76"/>
      <c r="X113" s="76"/>
      <c r="Y113" s="76"/>
      <c r="Z113" s="76"/>
      <c r="AA113" s="76"/>
      <c r="AB113" s="76"/>
      <c r="AC113" s="76"/>
      <c r="AD113" s="76"/>
      <c r="AE113" s="76"/>
    </row>
    <row r="114" spans="1:31" ht="5.25" customHeight="1" x14ac:dyDescent="0.2">
      <c r="C114" s="52"/>
      <c r="E114" s="74"/>
      <c r="F114" s="74"/>
      <c r="G114" s="74"/>
      <c r="H114" s="74"/>
      <c r="I114" s="74"/>
      <c r="J114" s="74"/>
      <c r="K114" s="74"/>
      <c r="L114" s="74"/>
      <c r="Q114" s="76"/>
      <c r="R114" s="76"/>
      <c r="S114" s="76"/>
      <c r="T114" s="76"/>
      <c r="U114" s="76"/>
      <c r="W114" s="76"/>
      <c r="X114" s="76"/>
      <c r="Y114" s="76"/>
      <c r="Z114" s="76"/>
      <c r="AA114" s="76"/>
      <c r="AB114" s="76"/>
      <c r="AC114" s="76"/>
      <c r="AD114" s="76"/>
      <c r="AE114" s="76"/>
    </row>
    <row r="115" spans="1:31" ht="15.75" x14ac:dyDescent="0.25">
      <c r="C115" s="73" t="s">
        <v>61</v>
      </c>
      <c r="Q115" s="76"/>
      <c r="R115" s="76"/>
      <c r="S115" s="76"/>
      <c r="T115" s="76"/>
      <c r="U115" s="76"/>
      <c r="W115" s="76"/>
      <c r="X115" s="76"/>
      <c r="Y115" s="76"/>
      <c r="Z115" s="76"/>
      <c r="AA115" s="76"/>
      <c r="AB115" s="76"/>
      <c r="AC115" s="76"/>
      <c r="AD115" s="76"/>
      <c r="AE115" s="76"/>
    </row>
    <row r="116" spans="1:31" x14ac:dyDescent="0.2">
      <c r="C116" s="52" t="s">
        <v>50</v>
      </c>
      <c r="E116" s="74">
        <f>E41</f>
        <v>136.93</v>
      </c>
      <c r="F116" s="74">
        <f t="shared" ref="F116:L116" si="25">F41</f>
        <v>159.75</v>
      </c>
      <c r="G116" s="74">
        <f t="shared" si="25"/>
        <v>182.57</v>
      </c>
      <c r="H116" s="74">
        <f t="shared" si="25"/>
        <v>205.39</v>
      </c>
      <c r="I116" s="74">
        <f t="shared" si="25"/>
        <v>251.03</v>
      </c>
      <c r="J116" s="74">
        <f t="shared" si="25"/>
        <v>296.67</v>
      </c>
      <c r="K116" s="74">
        <f t="shared" si="25"/>
        <v>342.32</v>
      </c>
      <c r="L116" s="74">
        <f t="shared" si="25"/>
        <v>410.78</v>
      </c>
      <c r="Q116" s="76"/>
      <c r="R116" s="76"/>
      <c r="S116" s="76"/>
      <c r="T116" s="76"/>
      <c r="U116" s="76"/>
      <c r="W116" s="76"/>
      <c r="X116" s="76"/>
      <c r="Y116" s="76"/>
      <c r="Z116" s="76"/>
      <c r="AA116" s="76"/>
      <c r="AB116" s="76"/>
      <c r="AC116" s="76"/>
      <c r="AD116" s="76"/>
      <c r="AE116" s="76"/>
    </row>
    <row r="117" spans="1:31" x14ac:dyDescent="0.2">
      <c r="C117" s="52" t="s">
        <v>51</v>
      </c>
      <c r="E117" s="74">
        <f t="shared" ref="E117:L117" si="26">E43</f>
        <v>712.68</v>
      </c>
      <c r="F117" s="74">
        <f t="shared" si="26"/>
        <v>831.46</v>
      </c>
      <c r="G117" s="74">
        <f t="shared" si="26"/>
        <v>950.24</v>
      </c>
      <c r="H117" s="74">
        <f t="shared" si="26"/>
        <v>1069.02</v>
      </c>
      <c r="I117" s="74">
        <f t="shared" si="26"/>
        <v>1306.58</v>
      </c>
      <c r="J117" s="74">
        <f t="shared" si="26"/>
        <v>1544.14</v>
      </c>
      <c r="K117" s="74">
        <f t="shared" si="26"/>
        <v>1781.7</v>
      </c>
      <c r="L117" s="74">
        <f t="shared" si="26"/>
        <v>2138.04</v>
      </c>
      <c r="Q117" s="76"/>
      <c r="R117" s="76"/>
      <c r="S117" s="76"/>
      <c r="T117" s="76"/>
      <c r="U117" s="76"/>
      <c r="W117" s="76"/>
      <c r="X117" s="76"/>
      <c r="Y117" s="76"/>
      <c r="Z117" s="76"/>
      <c r="AA117" s="76"/>
      <c r="AB117" s="76"/>
      <c r="AC117" s="76"/>
      <c r="AD117" s="76"/>
      <c r="AE117" s="76"/>
    </row>
    <row r="118" spans="1:31" x14ac:dyDescent="0.2">
      <c r="C118" s="52" t="s">
        <v>52</v>
      </c>
      <c r="E118" s="74">
        <f t="shared" ref="E118:L118" si="27">E45</f>
        <v>133.97</v>
      </c>
      <c r="F118" s="74">
        <f t="shared" si="27"/>
        <v>156.30000000000001</v>
      </c>
      <c r="G118" s="74">
        <f t="shared" si="27"/>
        <v>178.63</v>
      </c>
      <c r="H118" s="74">
        <f t="shared" si="27"/>
        <v>200.96</v>
      </c>
      <c r="I118" s="74">
        <f t="shared" si="27"/>
        <v>245.62</v>
      </c>
      <c r="J118" s="74">
        <f t="shared" si="27"/>
        <v>290.27999999999997</v>
      </c>
      <c r="K118" s="74">
        <f t="shared" si="27"/>
        <v>334.93</v>
      </c>
      <c r="L118" s="74">
        <f t="shared" si="27"/>
        <v>401.92</v>
      </c>
      <c r="Q118" s="76"/>
      <c r="R118" s="76"/>
      <c r="S118" s="76"/>
      <c r="T118" s="76"/>
      <c r="U118" s="76"/>
      <c r="W118" s="76"/>
      <c r="X118" s="76"/>
      <c r="Y118" s="76"/>
      <c r="Z118" s="76"/>
      <c r="AA118" s="76"/>
      <c r="AB118" s="76"/>
      <c r="AC118" s="76"/>
      <c r="AD118" s="76"/>
      <c r="AE118" s="76"/>
    </row>
    <row r="119" spans="1:31" x14ac:dyDescent="0.2">
      <c r="C119" s="52" t="s">
        <v>53</v>
      </c>
      <c r="E119" s="74">
        <f>ROUND(H119/9*6,2)</f>
        <v>12.73</v>
      </c>
      <c r="F119" s="74">
        <f>ROUND(H119/9*7,2)</f>
        <v>14.86</v>
      </c>
      <c r="G119" s="74">
        <f>ROUND(H119/9*8,2)</f>
        <v>16.98</v>
      </c>
      <c r="H119" s="76">
        <f>J271</f>
        <v>19.100000000000001</v>
      </c>
      <c r="I119" s="74">
        <f>ROUND(H119/9*11,2)</f>
        <v>23.34</v>
      </c>
      <c r="J119" s="74">
        <f>ROUND(H119/9*13,2)</f>
        <v>27.59</v>
      </c>
      <c r="K119" s="74">
        <f>ROUND(H119/9*15,2)</f>
        <v>31.83</v>
      </c>
      <c r="L119" s="74">
        <f>ROUND(H119/9*18,2)</f>
        <v>38.200000000000003</v>
      </c>
      <c r="Q119" s="76"/>
      <c r="R119" s="76"/>
      <c r="S119" s="76"/>
      <c r="T119" s="76"/>
      <c r="U119" s="76"/>
      <c r="W119" s="76"/>
      <c r="X119" s="76"/>
      <c r="Y119" s="76"/>
      <c r="Z119" s="76"/>
      <c r="AA119" s="76"/>
      <c r="AB119" s="76"/>
      <c r="AC119" s="76"/>
      <c r="AD119" s="76"/>
      <c r="AE119" s="76"/>
    </row>
    <row r="120" spans="1:31" s="71" customFormat="1" ht="15.75" x14ac:dyDescent="0.25">
      <c r="A120" s="77"/>
      <c r="B120" s="78"/>
      <c r="C120" s="73" t="s">
        <v>42</v>
      </c>
      <c r="E120" s="75">
        <f>IF([2]CALCULATION!E189=E116+E117+E118+E119,E116+E117+E118+E119,"Error")</f>
        <v>996.31</v>
      </c>
      <c r="F120" s="75">
        <f>IF([2]CALCULATION!F189=F116+F117+F118+F119,F116+F117+F118+F119,"Error")</f>
        <v>1162.3699999999999</v>
      </c>
      <c r="G120" s="75">
        <f>IF([2]CALCULATION!G189=G116+G117+G118+G119,G116+G117+G118+G119,"Error")</f>
        <v>1328.42</v>
      </c>
      <c r="H120" s="75">
        <f>IF([2]CALCULATION!H189=H116+H117+H118+H119,H116+H117+H118+H119,"Error")</f>
        <v>1494.4699999999998</v>
      </c>
      <c r="I120" s="75">
        <f>IF([2]CALCULATION!I189=I116+I117+I118+I119,I116+I117+I118+I119,"Error")</f>
        <v>1826.57</v>
      </c>
      <c r="J120" s="75">
        <f>IF([2]CALCULATION!J189=J116+J117+J118+J119,J116+J117+J118+J119,"Error")</f>
        <v>2158.6800000000003</v>
      </c>
      <c r="K120" s="75">
        <f>IF([2]CALCULATION!K189=K116+K117+K118+K119,K116+K117+K118+K119,"Error")</f>
        <v>2490.7799999999997</v>
      </c>
      <c r="L120" s="75">
        <f>IF([2]CALCULATION!L189=L116+L117+L118+L119,L116+L117+L118+L119,"Error")</f>
        <v>2988.9399999999996</v>
      </c>
      <c r="Q120" s="79"/>
      <c r="R120" s="79"/>
      <c r="S120" s="79"/>
      <c r="T120" s="79"/>
      <c r="U120" s="79"/>
      <c r="W120" s="79"/>
      <c r="X120" s="79"/>
      <c r="Y120" s="79"/>
      <c r="Z120" s="79"/>
      <c r="AA120" s="79"/>
      <c r="AB120" s="79"/>
      <c r="AC120" s="79"/>
      <c r="AD120" s="79"/>
      <c r="AE120" s="79"/>
    </row>
    <row r="121" spans="1:31" s="71" customFormat="1" ht="5.25" customHeight="1" x14ac:dyDescent="0.25">
      <c r="A121" s="77"/>
      <c r="B121" s="78"/>
      <c r="C121" s="73"/>
      <c r="E121" s="75"/>
      <c r="F121" s="75"/>
      <c r="G121" s="75"/>
      <c r="H121" s="75"/>
      <c r="I121" s="75"/>
      <c r="J121" s="75"/>
      <c r="K121" s="75"/>
      <c r="L121" s="75"/>
      <c r="Q121" s="79"/>
      <c r="R121" s="79"/>
      <c r="S121" s="79"/>
      <c r="T121" s="79"/>
      <c r="U121" s="79"/>
      <c r="W121" s="79"/>
      <c r="X121" s="79"/>
      <c r="Y121" s="79"/>
      <c r="Z121" s="79"/>
      <c r="AA121" s="79"/>
      <c r="AB121" s="79"/>
      <c r="AC121" s="79"/>
      <c r="AD121" s="79"/>
      <c r="AE121" s="79"/>
    </row>
    <row r="122" spans="1:31" s="71" customFormat="1" ht="15.75" x14ac:dyDescent="0.25">
      <c r="A122" s="77"/>
      <c r="B122" s="78"/>
      <c r="C122" s="73" t="s">
        <v>62</v>
      </c>
      <c r="D122" s="3"/>
      <c r="E122" s="3"/>
      <c r="F122" s="3"/>
      <c r="G122" s="3"/>
      <c r="H122" s="3"/>
      <c r="I122" s="3"/>
      <c r="J122" s="3"/>
      <c r="K122" s="3"/>
      <c r="L122" s="3"/>
      <c r="Q122" s="79"/>
      <c r="R122" s="79"/>
      <c r="S122" s="79"/>
      <c r="T122" s="79"/>
      <c r="U122" s="79"/>
      <c r="W122" s="79"/>
      <c r="X122" s="79"/>
      <c r="Y122" s="79"/>
      <c r="Z122" s="79"/>
      <c r="AA122" s="79"/>
      <c r="AB122" s="79"/>
      <c r="AC122" s="79"/>
      <c r="AD122" s="79"/>
      <c r="AE122" s="79"/>
    </row>
    <row r="123" spans="1:31" s="71" customFormat="1" ht="15.75" x14ac:dyDescent="0.25">
      <c r="A123" s="77"/>
      <c r="B123" s="78"/>
      <c r="C123" s="52" t="s">
        <v>50</v>
      </c>
      <c r="D123" s="3"/>
      <c r="E123" s="74">
        <f>E41</f>
        <v>136.93</v>
      </c>
      <c r="F123" s="74">
        <f t="shared" ref="F123:L123" si="28">F41</f>
        <v>159.75</v>
      </c>
      <c r="G123" s="74">
        <f t="shared" si="28"/>
        <v>182.57</v>
      </c>
      <c r="H123" s="74">
        <f t="shared" si="28"/>
        <v>205.39</v>
      </c>
      <c r="I123" s="74">
        <f t="shared" si="28"/>
        <v>251.03</v>
      </c>
      <c r="J123" s="74">
        <f t="shared" si="28"/>
        <v>296.67</v>
      </c>
      <c r="K123" s="74">
        <f t="shared" si="28"/>
        <v>342.32</v>
      </c>
      <c r="L123" s="74">
        <f t="shared" si="28"/>
        <v>410.78</v>
      </c>
      <c r="Q123" s="79"/>
      <c r="R123" s="79"/>
      <c r="S123" s="79"/>
      <c r="T123" s="79"/>
      <c r="U123" s="79"/>
      <c r="W123" s="79"/>
      <c r="X123" s="79"/>
      <c r="Y123" s="79"/>
      <c r="Z123" s="79"/>
      <c r="AA123" s="79"/>
      <c r="AB123" s="79"/>
      <c r="AC123" s="79"/>
      <c r="AD123" s="79"/>
      <c r="AE123" s="79"/>
    </row>
    <row r="124" spans="1:31" s="71" customFormat="1" ht="15.75" x14ac:dyDescent="0.25">
      <c r="A124" s="77"/>
      <c r="B124" s="78"/>
      <c r="C124" s="52" t="s">
        <v>51</v>
      </c>
      <c r="D124" s="3"/>
      <c r="E124" s="74">
        <f t="shared" ref="E124:L124" si="29">E43</f>
        <v>712.68</v>
      </c>
      <c r="F124" s="74">
        <f t="shared" si="29"/>
        <v>831.46</v>
      </c>
      <c r="G124" s="74">
        <f t="shared" si="29"/>
        <v>950.24</v>
      </c>
      <c r="H124" s="74">
        <f t="shared" si="29"/>
        <v>1069.02</v>
      </c>
      <c r="I124" s="74">
        <f t="shared" si="29"/>
        <v>1306.58</v>
      </c>
      <c r="J124" s="74">
        <f t="shared" si="29"/>
        <v>1544.14</v>
      </c>
      <c r="K124" s="74">
        <f t="shared" si="29"/>
        <v>1781.7</v>
      </c>
      <c r="L124" s="74">
        <f t="shared" si="29"/>
        <v>2138.04</v>
      </c>
      <c r="Q124" s="79"/>
      <c r="R124" s="79"/>
      <c r="S124" s="79"/>
      <c r="T124" s="79"/>
      <c r="U124" s="79"/>
      <c r="W124" s="79"/>
      <c r="X124" s="79"/>
      <c r="Y124" s="79"/>
      <c r="Z124" s="79"/>
      <c r="AA124" s="79"/>
      <c r="AB124" s="79"/>
      <c r="AC124" s="79"/>
      <c r="AD124" s="79"/>
      <c r="AE124" s="79"/>
    </row>
    <row r="125" spans="1:31" s="71" customFormat="1" ht="15.75" x14ac:dyDescent="0.25">
      <c r="A125" s="77"/>
      <c r="B125" s="78"/>
      <c r="C125" s="52" t="s">
        <v>52</v>
      </c>
      <c r="D125" s="3"/>
      <c r="E125" s="74">
        <f t="shared" ref="E125:L125" si="30">E45</f>
        <v>133.97</v>
      </c>
      <c r="F125" s="74">
        <f t="shared" si="30"/>
        <v>156.30000000000001</v>
      </c>
      <c r="G125" s="74">
        <f t="shared" si="30"/>
        <v>178.63</v>
      </c>
      <c r="H125" s="74">
        <f t="shared" si="30"/>
        <v>200.96</v>
      </c>
      <c r="I125" s="74">
        <f t="shared" si="30"/>
        <v>245.62</v>
      </c>
      <c r="J125" s="74">
        <f t="shared" si="30"/>
        <v>290.27999999999997</v>
      </c>
      <c r="K125" s="74">
        <f t="shared" si="30"/>
        <v>334.93</v>
      </c>
      <c r="L125" s="74">
        <f t="shared" si="30"/>
        <v>401.92</v>
      </c>
      <c r="Q125" s="79"/>
      <c r="R125" s="79"/>
      <c r="S125" s="79"/>
      <c r="T125" s="79"/>
      <c r="U125" s="79"/>
      <c r="W125" s="79"/>
      <c r="X125" s="79"/>
      <c r="Y125" s="79"/>
      <c r="Z125" s="79"/>
      <c r="AA125" s="79"/>
      <c r="AB125" s="79"/>
      <c r="AC125" s="79"/>
      <c r="AD125" s="79"/>
      <c r="AE125" s="79"/>
    </row>
    <row r="126" spans="1:31" s="71" customFormat="1" ht="15.75" x14ac:dyDescent="0.25">
      <c r="A126" s="77"/>
      <c r="B126" s="78"/>
      <c r="C126" s="52" t="s">
        <v>53</v>
      </c>
      <c r="D126" s="3"/>
      <c r="E126" s="74">
        <f>ROUND(H126/9*6,2)</f>
        <v>12.66</v>
      </c>
      <c r="F126" s="74">
        <f>ROUND(H126/9*7,2)</f>
        <v>14.77</v>
      </c>
      <c r="G126" s="74">
        <f>ROUND(H126/9*8,2)</f>
        <v>16.88</v>
      </c>
      <c r="H126" s="76">
        <f>J272</f>
        <v>18.989999999999998</v>
      </c>
      <c r="I126" s="74">
        <f>ROUND(H126/9*11,2)</f>
        <v>23.21</v>
      </c>
      <c r="J126" s="74">
        <f>ROUND(H126/9*13,2)</f>
        <v>27.43</v>
      </c>
      <c r="K126" s="74">
        <f>ROUND(H126/9*15,2)</f>
        <v>31.65</v>
      </c>
      <c r="L126" s="74">
        <f>ROUND(H126/9*18,2)</f>
        <v>37.979999999999997</v>
      </c>
      <c r="Q126" s="79"/>
      <c r="R126" s="79"/>
      <c r="S126" s="79"/>
      <c r="T126" s="79"/>
      <c r="U126" s="79"/>
      <c r="W126" s="79"/>
      <c r="X126" s="79"/>
      <c r="Y126" s="79"/>
      <c r="Z126" s="79"/>
      <c r="AA126" s="79"/>
      <c r="AB126" s="79"/>
      <c r="AC126" s="79"/>
      <c r="AD126" s="79"/>
      <c r="AE126" s="79"/>
    </row>
    <row r="127" spans="1:31" s="71" customFormat="1" ht="15.75" x14ac:dyDescent="0.25">
      <c r="A127" s="77"/>
      <c r="B127" s="78"/>
      <c r="C127" s="73" t="s">
        <v>42</v>
      </c>
      <c r="E127" s="75">
        <f>IF([2]CALCULATION!E190=E123+E124+E125+E126,E123+E124+E125+E126,"Error")</f>
        <v>996.2399999999999</v>
      </c>
      <c r="F127" s="75">
        <f>IF([2]CALCULATION!F190=F123+F124+F125+F126,F123+F124+F125+F126,"Error")</f>
        <v>1162.28</v>
      </c>
      <c r="G127" s="75">
        <f>IF([2]CALCULATION!G190=G123+G124+G125+G126,G123+G124+G125+G126,"Error")</f>
        <v>1328.3200000000002</v>
      </c>
      <c r="H127" s="75">
        <f>IF([2]CALCULATION!H190=H123+H124+H125+H126,H123+H124+H125+H126,"Error")</f>
        <v>1494.36</v>
      </c>
      <c r="I127" s="75">
        <f>IF([2]CALCULATION!I190=I123+I124+I125+I126,I123+I124+I125+I126,"Error")</f>
        <v>1826.44</v>
      </c>
      <c r="J127" s="75">
        <f>IF([2]CALCULATION!J190=J123+J124+J125+J126,J123+J124+J125+J126,"Error")</f>
        <v>2158.52</v>
      </c>
      <c r="K127" s="75">
        <f>IF([2]CALCULATION!K190=K123+K124+K125+K126,K123+K124+K125+K126,"Error")</f>
        <v>2490.6</v>
      </c>
      <c r="L127" s="75">
        <f>IF([2]CALCULATION!L190=L123+L124+L125+L126,L123+L124+L125+L126,"Error")</f>
        <v>2988.72</v>
      </c>
      <c r="Q127" s="79"/>
      <c r="R127" s="79"/>
      <c r="S127" s="79"/>
      <c r="T127" s="79"/>
      <c r="U127" s="79"/>
      <c r="W127" s="79"/>
      <c r="X127" s="79"/>
      <c r="Y127" s="79"/>
      <c r="Z127" s="79"/>
      <c r="AA127" s="79"/>
      <c r="AB127" s="79"/>
      <c r="AC127" s="79"/>
      <c r="AD127" s="79"/>
      <c r="AE127" s="79"/>
    </row>
    <row r="128" spans="1:31" s="71" customFormat="1" ht="5.25" customHeight="1" x14ac:dyDescent="0.25">
      <c r="A128" s="77"/>
      <c r="B128" s="78"/>
      <c r="C128" s="73"/>
      <c r="E128" s="75"/>
      <c r="F128" s="75"/>
      <c r="G128" s="75"/>
      <c r="H128" s="75"/>
      <c r="I128" s="75"/>
      <c r="J128" s="75"/>
      <c r="K128" s="75"/>
      <c r="L128" s="75"/>
      <c r="Q128" s="79"/>
      <c r="R128" s="79"/>
      <c r="S128" s="79"/>
      <c r="T128" s="79"/>
      <c r="U128" s="79"/>
      <c r="W128" s="79"/>
      <c r="X128" s="79"/>
      <c r="Y128" s="79"/>
      <c r="Z128" s="79"/>
      <c r="AA128" s="79"/>
      <c r="AB128" s="79"/>
      <c r="AC128" s="79"/>
      <c r="AD128" s="79"/>
      <c r="AE128" s="79"/>
    </row>
    <row r="129" spans="1:31" ht="18.75" customHeight="1" x14ac:dyDescent="0.3">
      <c r="D129" s="71"/>
      <c r="J129" s="130" t="s">
        <v>46</v>
      </c>
      <c r="K129" s="130"/>
      <c r="L129" s="130"/>
      <c r="Q129" s="76"/>
      <c r="R129" s="76"/>
      <c r="S129" s="76"/>
      <c r="T129" s="76"/>
      <c r="U129" s="76"/>
      <c r="W129" s="76"/>
      <c r="X129" s="76"/>
      <c r="Y129" s="76"/>
      <c r="Z129" s="76"/>
      <c r="AA129" s="76"/>
      <c r="AB129" s="76"/>
      <c r="AC129" s="76"/>
      <c r="AD129" s="76"/>
      <c r="AE129" s="76"/>
    </row>
    <row r="130" spans="1:31" ht="18.75" customHeight="1" x14ac:dyDescent="0.25">
      <c r="C130" s="69" t="s">
        <v>48</v>
      </c>
      <c r="D130" s="71"/>
      <c r="J130" s="32"/>
      <c r="K130" s="32"/>
      <c r="L130" s="32"/>
      <c r="Q130" s="76"/>
      <c r="R130" s="76"/>
      <c r="S130" s="76"/>
      <c r="T130" s="76"/>
      <c r="U130" s="76"/>
      <c r="W130" s="76"/>
      <c r="X130" s="76"/>
      <c r="Y130" s="76"/>
      <c r="Z130" s="76"/>
      <c r="AA130" s="76"/>
      <c r="AB130" s="76"/>
      <c r="AC130" s="76"/>
      <c r="AD130" s="76"/>
      <c r="AE130" s="76"/>
    </row>
    <row r="131" spans="1:31" ht="18.75" customHeight="1" x14ac:dyDescent="0.25">
      <c r="D131" s="71"/>
      <c r="E131" s="128" t="s">
        <v>29</v>
      </c>
      <c r="F131" s="129"/>
      <c r="G131" s="129"/>
      <c r="H131" s="129"/>
      <c r="I131" s="129"/>
      <c r="J131" s="129"/>
      <c r="K131" s="129"/>
      <c r="L131" s="129"/>
      <c r="Q131" s="76"/>
      <c r="R131" s="76"/>
      <c r="S131" s="76"/>
      <c r="T131" s="76"/>
      <c r="U131" s="76"/>
      <c r="W131" s="76"/>
      <c r="X131" s="76"/>
      <c r="Y131" s="76"/>
      <c r="Z131" s="76"/>
      <c r="AA131" s="76"/>
      <c r="AB131" s="76"/>
      <c r="AC131" s="76"/>
      <c r="AD131" s="76"/>
      <c r="AE131" s="76"/>
    </row>
    <row r="132" spans="1:31" ht="16.5" customHeight="1" x14ac:dyDescent="0.25">
      <c r="E132" s="72" t="s">
        <v>30</v>
      </c>
      <c r="F132" s="72" t="s">
        <v>31</v>
      </c>
      <c r="G132" s="72" t="s">
        <v>32</v>
      </c>
      <c r="H132" s="72" t="s">
        <v>33</v>
      </c>
      <c r="I132" s="72" t="s">
        <v>34</v>
      </c>
      <c r="J132" s="72" t="s">
        <v>35</v>
      </c>
      <c r="K132" s="72" t="s">
        <v>36</v>
      </c>
      <c r="L132" s="72" t="s">
        <v>37</v>
      </c>
      <c r="Q132" s="76"/>
      <c r="R132" s="76"/>
      <c r="S132" s="76"/>
      <c r="T132" s="76"/>
      <c r="U132" s="76"/>
      <c r="W132" s="76"/>
      <c r="X132" s="76"/>
      <c r="Y132" s="76"/>
      <c r="Z132" s="76"/>
      <c r="AA132" s="76"/>
      <c r="AB132" s="76"/>
      <c r="AC132" s="76"/>
      <c r="AD132" s="76"/>
      <c r="AE132" s="76"/>
    </row>
    <row r="133" spans="1:31" ht="15" customHeight="1" x14ac:dyDescent="0.25">
      <c r="E133" s="72" t="s">
        <v>38</v>
      </c>
      <c r="F133" s="72" t="s">
        <v>38</v>
      </c>
      <c r="G133" s="72" t="s">
        <v>38</v>
      </c>
      <c r="H133" s="72" t="s">
        <v>38</v>
      </c>
      <c r="I133" s="72" t="s">
        <v>38</v>
      </c>
      <c r="J133" s="72" t="s">
        <v>38</v>
      </c>
      <c r="K133" s="72" t="s">
        <v>38</v>
      </c>
      <c r="L133" s="72" t="s">
        <v>38</v>
      </c>
      <c r="Q133" s="76"/>
      <c r="R133" s="76"/>
      <c r="S133" s="76"/>
      <c r="T133" s="76"/>
      <c r="U133" s="76"/>
      <c r="W133" s="76"/>
      <c r="X133" s="76"/>
      <c r="Y133" s="76"/>
      <c r="Z133" s="76"/>
      <c r="AA133" s="76"/>
      <c r="AB133" s="76"/>
      <c r="AC133" s="76"/>
      <c r="AD133" s="76"/>
      <c r="AE133" s="76"/>
    </row>
    <row r="134" spans="1:31" s="71" customFormat="1" ht="15.75" x14ac:dyDescent="0.25">
      <c r="A134" s="77"/>
      <c r="B134" s="78"/>
      <c r="C134" s="73"/>
      <c r="E134" s="75"/>
      <c r="F134" s="75"/>
      <c r="G134" s="75"/>
      <c r="H134" s="75"/>
      <c r="I134" s="75"/>
      <c r="J134" s="75"/>
      <c r="K134" s="75"/>
      <c r="L134" s="75"/>
      <c r="Q134" s="79"/>
      <c r="R134" s="79"/>
      <c r="S134" s="79"/>
      <c r="T134" s="79"/>
      <c r="U134" s="79"/>
      <c r="W134" s="79"/>
      <c r="X134" s="79"/>
      <c r="Y134" s="79"/>
      <c r="Z134" s="79"/>
      <c r="AA134" s="79"/>
      <c r="AB134" s="79"/>
      <c r="AC134" s="79"/>
      <c r="AD134" s="79"/>
      <c r="AE134" s="79"/>
    </row>
    <row r="135" spans="1:31" ht="15.75" x14ac:dyDescent="0.25">
      <c r="C135" s="73" t="s">
        <v>63</v>
      </c>
      <c r="Q135" s="76"/>
      <c r="R135" s="76"/>
      <c r="S135" s="76"/>
      <c r="T135" s="76"/>
      <c r="U135" s="76"/>
      <c r="W135" s="76"/>
      <c r="X135" s="76"/>
      <c r="Y135" s="76"/>
      <c r="Z135" s="76"/>
      <c r="AA135" s="76"/>
      <c r="AB135" s="76"/>
      <c r="AC135" s="76"/>
      <c r="AD135" s="76"/>
      <c r="AE135" s="76"/>
    </row>
    <row r="136" spans="1:31" x14ac:dyDescent="0.2">
      <c r="C136" s="52" t="s">
        <v>50</v>
      </c>
      <c r="E136" s="74">
        <f>E41</f>
        <v>136.93</v>
      </c>
      <c r="F136" s="74">
        <f t="shared" ref="F136:L136" si="31">F41</f>
        <v>159.75</v>
      </c>
      <c r="G136" s="74">
        <f t="shared" si="31"/>
        <v>182.57</v>
      </c>
      <c r="H136" s="74">
        <f t="shared" si="31"/>
        <v>205.39</v>
      </c>
      <c r="I136" s="74">
        <f t="shared" si="31"/>
        <v>251.03</v>
      </c>
      <c r="J136" s="74">
        <f t="shared" si="31"/>
        <v>296.67</v>
      </c>
      <c r="K136" s="74">
        <f t="shared" si="31"/>
        <v>342.32</v>
      </c>
      <c r="L136" s="74">
        <f t="shared" si="31"/>
        <v>410.78</v>
      </c>
      <c r="Q136" s="76"/>
      <c r="R136" s="76"/>
      <c r="S136" s="76"/>
      <c r="T136" s="76"/>
      <c r="U136" s="76"/>
      <c r="W136" s="76"/>
      <c r="X136" s="76"/>
      <c r="Y136" s="76"/>
      <c r="Z136" s="76"/>
      <c r="AA136" s="76"/>
      <c r="AB136" s="76"/>
      <c r="AC136" s="76"/>
      <c r="AD136" s="76"/>
      <c r="AE136" s="76"/>
    </row>
    <row r="137" spans="1:31" x14ac:dyDescent="0.2">
      <c r="C137" s="52" t="s">
        <v>51</v>
      </c>
      <c r="E137" s="74">
        <f t="shared" ref="E137:L137" si="32">E43</f>
        <v>712.68</v>
      </c>
      <c r="F137" s="74">
        <f t="shared" si="32"/>
        <v>831.46</v>
      </c>
      <c r="G137" s="74">
        <f t="shared" si="32"/>
        <v>950.24</v>
      </c>
      <c r="H137" s="74">
        <f t="shared" si="32"/>
        <v>1069.02</v>
      </c>
      <c r="I137" s="74">
        <f t="shared" si="32"/>
        <v>1306.58</v>
      </c>
      <c r="J137" s="74">
        <f t="shared" si="32"/>
        <v>1544.14</v>
      </c>
      <c r="K137" s="74">
        <f t="shared" si="32"/>
        <v>1781.7</v>
      </c>
      <c r="L137" s="74">
        <f t="shared" si="32"/>
        <v>2138.04</v>
      </c>
      <c r="Q137" s="76"/>
      <c r="R137" s="76"/>
      <c r="S137" s="76"/>
      <c r="T137" s="76"/>
      <c r="U137" s="76"/>
      <c r="W137" s="76"/>
      <c r="X137" s="76"/>
      <c r="Y137" s="76"/>
      <c r="Z137" s="76"/>
      <c r="AA137" s="76"/>
      <c r="AB137" s="76"/>
      <c r="AC137" s="76"/>
      <c r="AD137" s="76"/>
      <c r="AE137" s="76"/>
    </row>
    <row r="138" spans="1:31" x14ac:dyDescent="0.2">
      <c r="C138" s="52" t="s">
        <v>52</v>
      </c>
      <c r="E138" s="74">
        <f t="shared" ref="E138:L138" si="33">E45</f>
        <v>133.97</v>
      </c>
      <c r="F138" s="74">
        <f t="shared" si="33"/>
        <v>156.30000000000001</v>
      </c>
      <c r="G138" s="74">
        <f t="shared" si="33"/>
        <v>178.63</v>
      </c>
      <c r="H138" s="74">
        <f t="shared" si="33"/>
        <v>200.96</v>
      </c>
      <c r="I138" s="74">
        <f t="shared" si="33"/>
        <v>245.62</v>
      </c>
      <c r="J138" s="74">
        <f t="shared" si="33"/>
        <v>290.27999999999997</v>
      </c>
      <c r="K138" s="74">
        <f t="shared" si="33"/>
        <v>334.93</v>
      </c>
      <c r="L138" s="74">
        <f t="shared" si="33"/>
        <v>401.92</v>
      </c>
      <c r="Q138" s="76"/>
      <c r="R138" s="76"/>
      <c r="S138" s="76"/>
      <c r="T138" s="76"/>
      <c r="U138" s="76"/>
      <c r="W138" s="76"/>
      <c r="X138" s="76"/>
      <c r="Y138" s="76"/>
      <c r="Z138" s="76"/>
      <c r="AA138" s="76"/>
      <c r="AB138" s="76"/>
      <c r="AC138" s="76"/>
      <c r="AD138" s="76"/>
      <c r="AE138" s="76"/>
    </row>
    <row r="139" spans="1:31" x14ac:dyDescent="0.2">
      <c r="C139" s="52" t="s">
        <v>53</v>
      </c>
      <c r="E139" s="74">
        <f>ROUND(H139/9*6,2)</f>
        <v>9.9499999999999993</v>
      </c>
      <c r="F139" s="74">
        <f>ROUND(H139/9*7,2)</f>
        <v>11.61</v>
      </c>
      <c r="G139" s="74">
        <f>ROUND(H139/9*8,2)</f>
        <v>13.27</v>
      </c>
      <c r="H139" s="74">
        <f>J273</f>
        <v>14.93</v>
      </c>
      <c r="I139" s="74">
        <f>ROUND(H139/9*11,2)</f>
        <v>18.25</v>
      </c>
      <c r="J139" s="74">
        <f>ROUND(H139/9*13,2)</f>
        <v>21.57</v>
      </c>
      <c r="K139" s="74">
        <f>ROUND(H139/9*15,2)</f>
        <v>24.88</v>
      </c>
      <c r="L139" s="74">
        <f>ROUND(H139/9*18,2)</f>
        <v>29.86</v>
      </c>
      <c r="Q139" s="76"/>
      <c r="R139" s="76"/>
      <c r="S139" s="76"/>
      <c r="T139" s="76"/>
      <c r="U139" s="76"/>
      <c r="W139" s="76"/>
      <c r="X139" s="76"/>
      <c r="Y139" s="76"/>
      <c r="Z139" s="76"/>
      <c r="AA139" s="76"/>
      <c r="AB139" s="76"/>
      <c r="AC139" s="76"/>
      <c r="AD139" s="76"/>
      <c r="AE139" s="76"/>
    </row>
    <row r="140" spans="1:31" ht="15.75" x14ac:dyDescent="0.25">
      <c r="C140" s="73" t="s">
        <v>42</v>
      </c>
      <c r="D140" s="71"/>
      <c r="E140" s="75">
        <f>IF([2]CALCULATION!E191=E136+E137+E138+E139,E136+E137+E138+E139,"Error")</f>
        <v>993.53</v>
      </c>
      <c r="F140" s="75">
        <f>IF([2]CALCULATION!F191=F136+F137+F138+F139,F136+F137+F138+F139,"Error")</f>
        <v>1159.1199999999999</v>
      </c>
      <c r="G140" s="75">
        <f>IF([2]CALCULATION!G191=G136+G137+G138+G139,G136+G137+G138+G139,"Error")</f>
        <v>1324.71</v>
      </c>
      <c r="H140" s="75">
        <f>IF([2]CALCULATION!H191=H136+H137+H138+H139,H136+H137+H138+H139,"Error")</f>
        <v>1490.3</v>
      </c>
      <c r="I140" s="75">
        <f>IF([2]CALCULATION!I191=I136+I137+I138+I139,I136+I137+I138+I139,"Error")</f>
        <v>1821.48</v>
      </c>
      <c r="J140" s="75">
        <f>IF([2]CALCULATION!J191=J136+J137+J138+J139,J136+J137+J138+J139,"Error")</f>
        <v>2152.6600000000003</v>
      </c>
      <c r="K140" s="75">
        <f>IF([2]CALCULATION!K191=K136+K137+K138+K139,K136+K137+K138+K139,"Error")</f>
        <v>2483.83</v>
      </c>
      <c r="L140" s="75">
        <f>IF([2]CALCULATION!L191=L136+L137+L138+L139,L136+L137+L138+L139,"Error")</f>
        <v>2980.6</v>
      </c>
      <c r="Q140" s="76"/>
      <c r="R140" s="76"/>
      <c r="S140" s="76"/>
      <c r="T140" s="76"/>
      <c r="U140" s="76"/>
      <c r="W140" s="76"/>
      <c r="X140" s="76"/>
      <c r="Y140" s="76"/>
      <c r="Z140" s="76"/>
      <c r="AA140" s="76"/>
      <c r="AB140" s="76"/>
      <c r="AC140" s="76"/>
      <c r="AD140" s="76"/>
      <c r="AE140" s="76"/>
    </row>
    <row r="141" spans="1:31" ht="5.25" customHeight="1" x14ac:dyDescent="0.2">
      <c r="C141" s="52"/>
      <c r="E141" s="74"/>
      <c r="F141" s="74"/>
      <c r="G141" s="74"/>
      <c r="H141" s="74"/>
      <c r="I141" s="74"/>
      <c r="J141" s="74"/>
      <c r="K141" s="74"/>
      <c r="L141" s="74"/>
      <c r="Q141" s="76"/>
      <c r="R141" s="76"/>
      <c r="S141" s="76"/>
      <c r="T141" s="76"/>
      <c r="U141" s="76"/>
      <c r="W141" s="76"/>
      <c r="X141" s="76"/>
      <c r="Y141" s="76"/>
      <c r="Z141" s="76"/>
      <c r="AA141" s="76"/>
      <c r="AB141" s="76"/>
      <c r="AC141" s="76"/>
      <c r="AD141" s="76"/>
      <c r="AE141" s="76"/>
    </row>
    <row r="142" spans="1:31" ht="15.75" x14ac:dyDescent="0.25">
      <c r="C142" s="73" t="s">
        <v>64</v>
      </c>
      <c r="Q142" s="76"/>
      <c r="R142" s="76"/>
      <c r="S142" s="76"/>
      <c r="T142" s="76"/>
      <c r="U142" s="76"/>
      <c r="W142" s="76"/>
      <c r="X142" s="76"/>
      <c r="Y142" s="76"/>
      <c r="Z142" s="76"/>
      <c r="AA142" s="76"/>
      <c r="AB142" s="76"/>
      <c r="AC142" s="76"/>
      <c r="AD142" s="76"/>
      <c r="AE142" s="76"/>
    </row>
    <row r="143" spans="1:31" x14ac:dyDescent="0.2">
      <c r="C143" s="52" t="s">
        <v>50</v>
      </c>
      <c r="E143" s="74">
        <f>E41</f>
        <v>136.93</v>
      </c>
      <c r="F143" s="74">
        <f t="shared" ref="F143:L143" si="34">F41</f>
        <v>159.75</v>
      </c>
      <c r="G143" s="74">
        <f t="shared" si="34"/>
        <v>182.57</v>
      </c>
      <c r="H143" s="74">
        <f t="shared" si="34"/>
        <v>205.39</v>
      </c>
      <c r="I143" s="74">
        <f t="shared" si="34"/>
        <v>251.03</v>
      </c>
      <c r="J143" s="74">
        <f t="shared" si="34"/>
        <v>296.67</v>
      </c>
      <c r="K143" s="74">
        <f t="shared" si="34"/>
        <v>342.32</v>
      </c>
      <c r="L143" s="74">
        <f t="shared" si="34"/>
        <v>410.78</v>
      </c>
      <c r="Q143" s="76"/>
      <c r="R143" s="76"/>
      <c r="S143" s="76"/>
      <c r="T143" s="76"/>
      <c r="U143" s="76"/>
      <c r="W143" s="76"/>
      <c r="X143" s="76"/>
      <c r="Y143" s="76"/>
      <c r="Z143" s="76"/>
      <c r="AA143" s="76"/>
      <c r="AB143" s="76"/>
      <c r="AC143" s="76"/>
      <c r="AD143" s="76"/>
      <c r="AE143" s="76"/>
    </row>
    <row r="144" spans="1:31" x14ac:dyDescent="0.2">
      <c r="C144" s="52" t="s">
        <v>51</v>
      </c>
      <c r="E144" s="74">
        <f>E43</f>
        <v>712.68</v>
      </c>
      <c r="F144" s="74">
        <f t="shared" ref="F144:L144" si="35">F43</f>
        <v>831.46</v>
      </c>
      <c r="G144" s="74">
        <f t="shared" si="35"/>
        <v>950.24</v>
      </c>
      <c r="H144" s="74">
        <f t="shared" si="35"/>
        <v>1069.02</v>
      </c>
      <c r="I144" s="74">
        <f t="shared" si="35"/>
        <v>1306.58</v>
      </c>
      <c r="J144" s="74">
        <f t="shared" si="35"/>
        <v>1544.14</v>
      </c>
      <c r="K144" s="74">
        <f t="shared" si="35"/>
        <v>1781.7</v>
      </c>
      <c r="L144" s="74">
        <f t="shared" si="35"/>
        <v>2138.04</v>
      </c>
      <c r="Q144" s="76"/>
      <c r="R144" s="76"/>
      <c r="S144" s="76"/>
      <c r="T144" s="76"/>
      <c r="U144" s="76"/>
      <c r="W144" s="76"/>
      <c r="X144" s="76"/>
      <c r="Y144" s="76"/>
      <c r="Z144" s="76"/>
      <c r="AA144" s="76"/>
      <c r="AB144" s="76"/>
      <c r="AC144" s="76"/>
      <c r="AD144" s="76"/>
      <c r="AE144" s="76"/>
    </row>
    <row r="145" spans="3:31" x14ac:dyDescent="0.2">
      <c r="C145" s="52" t="s">
        <v>52</v>
      </c>
      <c r="E145" s="74">
        <f>E45</f>
        <v>133.97</v>
      </c>
      <c r="F145" s="74">
        <f t="shared" ref="F145:L145" si="36">F45</f>
        <v>156.30000000000001</v>
      </c>
      <c r="G145" s="74">
        <f t="shared" si="36"/>
        <v>178.63</v>
      </c>
      <c r="H145" s="74">
        <f t="shared" si="36"/>
        <v>200.96</v>
      </c>
      <c r="I145" s="74">
        <f t="shared" si="36"/>
        <v>245.62</v>
      </c>
      <c r="J145" s="74">
        <f t="shared" si="36"/>
        <v>290.27999999999997</v>
      </c>
      <c r="K145" s="74">
        <f t="shared" si="36"/>
        <v>334.93</v>
      </c>
      <c r="L145" s="74">
        <f t="shared" si="36"/>
        <v>401.92</v>
      </c>
      <c r="Q145" s="76"/>
      <c r="R145" s="76"/>
      <c r="S145" s="76"/>
      <c r="T145" s="76"/>
      <c r="U145" s="76"/>
      <c r="W145" s="76"/>
      <c r="X145" s="76"/>
      <c r="Y145" s="76"/>
      <c r="Z145" s="76"/>
      <c r="AA145" s="76"/>
      <c r="AB145" s="76"/>
      <c r="AC145" s="76"/>
      <c r="AD145" s="76"/>
      <c r="AE145" s="76"/>
    </row>
    <row r="146" spans="3:31" x14ac:dyDescent="0.2">
      <c r="C146" s="52" t="s">
        <v>53</v>
      </c>
      <c r="E146" s="74">
        <f>ROUND(H146/9*6,2)</f>
        <v>9.39</v>
      </c>
      <c r="F146" s="74">
        <f>ROUND(H146/9*7,2)</f>
        <v>10.95</v>
      </c>
      <c r="G146" s="74">
        <f>ROUND(H146/9*8,2)</f>
        <v>12.52</v>
      </c>
      <c r="H146" s="74">
        <f>J274</f>
        <v>14.08</v>
      </c>
      <c r="I146" s="74">
        <f>ROUND(H146/9*11,2)</f>
        <v>17.21</v>
      </c>
      <c r="J146" s="74">
        <f>ROUND(H146/9*13,2)</f>
        <v>20.34</v>
      </c>
      <c r="K146" s="74">
        <f>ROUND(H146/9*15,2)</f>
        <v>23.47</v>
      </c>
      <c r="L146" s="74">
        <f>ROUND(H146/9*18,2)</f>
        <v>28.16</v>
      </c>
      <c r="Q146" s="76"/>
      <c r="R146" s="76"/>
      <c r="S146" s="76"/>
      <c r="T146" s="76"/>
      <c r="U146" s="76"/>
      <c r="W146" s="76"/>
      <c r="X146" s="76"/>
      <c r="Y146" s="76"/>
      <c r="Z146" s="76"/>
      <c r="AA146" s="76"/>
      <c r="AB146" s="76"/>
      <c r="AC146" s="76"/>
      <c r="AD146" s="76"/>
      <c r="AE146" s="76"/>
    </row>
    <row r="147" spans="3:31" ht="15.75" x14ac:dyDescent="0.25">
      <c r="C147" s="73" t="s">
        <v>42</v>
      </c>
      <c r="D147" s="71"/>
      <c r="E147" s="75">
        <f>IF([2]CALCULATION!E192=E143+E144+E145+E146,E143+E144+E145+E146,"Error")</f>
        <v>992.96999999999991</v>
      </c>
      <c r="F147" s="75">
        <f>IF([2]CALCULATION!F192=F143+F144+F145+F146,F143+F144+F145+F146,"Error")</f>
        <v>1158.46</v>
      </c>
      <c r="G147" s="75">
        <f>IF([2]CALCULATION!G192=G143+G144+G145+G146,G143+G144+G145+G146,"Error")</f>
        <v>1323.96</v>
      </c>
      <c r="H147" s="75">
        <f>IF([2]CALCULATION!H192=H143+H144+H145+H146,H143+H144+H145+H146,"Error")</f>
        <v>1489.4499999999998</v>
      </c>
      <c r="I147" s="75">
        <f>IF([2]CALCULATION!I192=I143+I144+I145+I146,I143+I144+I145+I146,"Error")</f>
        <v>1820.44</v>
      </c>
      <c r="J147" s="75">
        <f>IF([2]CALCULATION!J192=J143+J144+J145+J146,J143+J144+J145+J146,"Error")</f>
        <v>2151.4300000000003</v>
      </c>
      <c r="K147" s="75">
        <f>IF([2]CALCULATION!K192=K143+K144+K145+K146,K143+K144+K145+K146,"Error")</f>
        <v>2482.4199999999996</v>
      </c>
      <c r="L147" s="75">
        <f>IF([2]CALCULATION!L192=L143+L144+L145+L146,L143+L144+L145+L146,"Error")</f>
        <v>2978.8999999999996</v>
      </c>
      <c r="Q147" s="76"/>
      <c r="R147" s="76"/>
      <c r="S147" s="76"/>
      <c r="T147" s="76"/>
      <c r="U147" s="76"/>
      <c r="W147" s="76"/>
      <c r="X147" s="76"/>
      <c r="Y147" s="76"/>
      <c r="Z147" s="76"/>
      <c r="AA147" s="76"/>
      <c r="AB147" s="76"/>
      <c r="AC147" s="76"/>
      <c r="AD147" s="76"/>
      <c r="AE147" s="76"/>
    </row>
    <row r="148" spans="3:31" ht="4.5" customHeight="1" x14ac:dyDescent="0.25">
      <c r="C148" s="73"/>
      <c r="D148" s="71"/>
      <c r="E148" s="75"/>
      <c r="F148" s="75"/>
      <c r="G148" s="75"/>
      <c r="H148" s="75"/>
      <c r="I148" s="75"/>
      <c r="J148" s="75"/>
      <c r="K148" s="75"/>
      <c r="L148" s="75"/>
      <c r="Q148" s="76"/>
      <c r="R148" s="76"/>
      <c r="S148" s="76"/>
      <c r="T148" s="76"/>
      <c r="U148" s="76"/>
      <c r="W148" s="76"/>
      <c r="X148" s="76"/>
      <c r="Y148" s="76"/>
      <c r="Z148" s="76"/>
      <c r="AA148" s="76"/>
      <c r="AB148" s="76"/>
      <c r="AC148" s="76"/>
      <c r="AD148" s="76"/>
      <c r="AE148" s="76"/>
    </row>
    <row r="149" spans="3:31" ht="15.75" x14ac:dyDescent="0.25">
      <c r="C149" s="73" t="s">
        <v>65</v>
      </c>
      <c r="Q149" s="76"/>
      <c r="R149" s="76"/>
      <c r="S149" s="76"/>
      <c r="T149" s="76"/>
      <c r="U149" s="76"/>
      <c r="W149" s="76"/>
      <c r="X149" s="76"/>
      <c r="Y149" s="76"/>
      <c r="Z149" s="76"/>
      <c r="AA149" s="76"/>
      <c r="AB149" s="76"/>
      <c r="AC149" s="76"/>
      <c r="AD149" s="76"/>
      <c r="AE149" s="76"/>
    </row>
    <row r="150" spans="3:31" x14ac:dyDescent="0.2">
      <c r="C150" s="52" t="s">
        <v>50</v>
      </c>
      <c r="E150" s="74">
        <f>E41</f>
        <v>136.93</v>
      </c>
      <c r="F150" s="74">
        <f t="shared" ref="F150:L150" si="37">F41</f>
        <v>159.75</v>
      </c>
      <c r="G150" s="74">
        <f t="shared" si="37"/>
        <v>182.57</v>
      </c>
      <c r="H150" s="74">
        <f t="shared" si="37"/>
        <v>205.39</v>
      </c>
      <c r="I150" s="74">
        <f t="shared" si="37"/>
        <v>251.03</v>
      </c>
      <c r="J150" s="74">
        <f t="shared" si="37"/>
        <v>296.67</v>
      </c>
      <c r="K150" s="74">
        <f t="shared" si="37"/>
        <v>342.32</v>
      </c>
      <c r="L150" s="74">
        <f t="shared" si="37"/>
        <v>410.78</v>
      </c>
      <c r="Q150" s="76"/>
      <c r="R150" s="76"/>
      <c r="S150" s="76"/>
      <c r="T150" s="76"/>
      <c r="U150" s="76"/>
      <c r="W150" s="76"/>
      <c r="X150" s="76"/>
      <c r="Y150" s="76"/>
      <c r="Z150" s="76"/>
      <c r="AA150" s="76"/>
      <c r="AB150" s="76"/>
      <c r="AC150" s="76"/>
      <c r="AD150" s="76"/>
      <c r="AE150" s="76"/>
    </row>
    <row r="151" spans="3:31" x14ac:dyDescent="0.2">
      <c r="C151" s="52" t="s">
        <v>51</v>
      </c>
      <c r="E151" s="74">
        <f>E43</f>
        <v>712.68</v>
      </c>
      <c r="F151" s="74">
        <f t="shared" ref="F151:L151" si="38">F43</f>
        <v>831.46</v>
      </c>
      <c r="G151" s="74">
        <f t="shared" si="38"/>
        <v>950.24</v>
      </c>
      <c r="H151" s="74">
        <f t="shared" si="38"/>
        <v>1069.02</v>
      </c>
      <c r="I151" s="74">
        <f t="shared" si="38"/>
        <v>1306.58</v>
      </c>
      <c r="J151" s="74">
        <f t="shared" si="38"/>
        <v>1544.14</v>
      </c>
      <c r="K151" s="74">
        <f t="shared" si="38"/>
        <v>1781.7</v>
      </c>
      <c r="L151" s="74">
        <f t="shared" si="38"/>
        <v>2138.04</v>
      </c>
      <c r="Q151" s="76"/>
      <c r="R151" s="76"/>
      <c r="S151" s="76"/>
      <c r="T151" s="76"/>
      <c r="U151" s="76"/>
      <c r="W151" s="76"/>
      <c r="X151" s="76"/>
      <c r="Y151" s="76"/>
      <c r="Z151" s="76"/>
      <c r="AA151" s="76"/>
      <c r="AB151" s="76"/>
      <c r="AC151" s="76"/>
      <c r="AD151" s="76"/>
      <c r="AE151" s="76"/>
    </row>
    <row r="152" spans="3:31" x14ac:dyDescent="0.2">
      <c r="C152" s="52" t="s">
        <v>52</v>
      </c>
      <c r="E152" s="74">
        <f>E45</f>
        <v>133.97</v>
      </c>
      <c r="F152" s="74">
        <f t="shared" ref="F152:L152" si="39">F45</f>
        <v>156.30000000000001</v>
      </c>
      <c r="G152" s="74">
        <f t="shared" si="39"/>
        <v>178.63</v>
      </c>
      <c r="H152" s="74">
        <f t="shared" si="39"/>
        <v>200.96</v>
      </c>
      <c r="I152" s="74">
        <f t="shared" si="39"/>
        <v>245.62</v>
      </c>
      <c r="J152" s="74">
        <f t="shared" si="39"/>
        <v>290.27999999999997</v>
      </c>
      <c r="K152" s="74">
        <f t="shared" si="39"/>
        <v>334.93</v>
      </c>
      <c r="L152" s="74">
        <f t="shared" si="39"/>
        <v>401.92</v>
      </c>
      <c r="Q152" s="76"/>
      <c r="R152" s="76"/>
      <c r="S152" s="76"/>
      <c r="T152" s="76"/>
      <c r="U152" s="76"/>
      <c r="W152" s="76"/>
      <c r="X152" s="76"/>
      <c r="Y152" s="76"/>
      <c r="Z152" s="76"/>
      <c r="AA152" s="76"/>
      <c r="AB152" s="76"/>
      <c r="AC152" s="76"/>
      <c r="AD152" s="76"/>
      <c r="AE152" s="76"/>
    </row>
    <row r="153" spans="3:31" x14ac:dyDescent="0.2">
      <c r="C153" s="52" t="s">
        <v>53</v>
      </c>
      <c r="E153" s="74">
        <f>ROUND(H153/9*6,2)</f>
        <v>13.73</v>
      </c>
      <c r="F153" s="74">
        <f>ROUND(H153/9*7,2)</f>
        <v>16.010000000000002</v>
      </c>
      <c r="G153" s="74">
        <f>ROUND(H153/9*8,2)</f>
        <v>18.3</v>
      </c>
      <c r="H153" s="74">
        <f>J275</f>
        <v>20.59</v>
      </c>
      <c r="I153" s="74">
        <f>ROUND(H153/9*11,2)</f>
        <v>25.17</v>
      </c>
      <c r="J153" s="74">
        <f>ROUND(H153/9*13,2)</f>
        <v>29.74</v>
      </c>
      <c r="K153" s="74">
        <f>ROUND(H153/9*15,2)</f>
        <v>34.32</v>
      </c>
      <c r="L153" s="74">
        <f>ROUND(H153/9*18,2)</f>
        <v>41.18</v>
      </c>
      <c r="Q153" s="76"/>
      <c r="R153" s="76"/>
      <c r="S153" s="76"/>
      <c r="T153" s="76"/>
      <c r="U153" s="76"/>
      <c r="W153" s="76"/>
      <c r="X153" s="76"/>
      <c r="Y153" s="76"/>
      <c r="Z153" s="76"/>
      <c r="AA153" s="76"/>
      <c r="AB153" s="76"/>
      <c r="AC153" s="76"/>
      <c r="AD153" s="76"/>
      <c r="AE153" s="76"/>
    </row>
    <row r="154" spans="3:31" ht="15.75" x14ac:dyDescent="0.25">
      <c r="C154" s="73" t="s">
        <v>42</v>
      </c>
      <c r="D154" s="71"/>
      <c r="E154" s="75">
        <f>IF([2]CALCULATION!E193=E150+E151+E152+E153,E150+E151+E152+E153,"Error")</f>
        <v>997.31</v>
      </c>
      <c r="F154" s="75">
        <f>IF([2]CALCULATION!F193=F150+F151+F152+F153,F150+F151+F152+F153,"Error")</f>
        <v>1163.52</v>
      </c>
      <c r="G154" s="75">
        <f>IF([2]CALCULATION!G193=G150+G151+G152+G153,G150+G151+G152+G153,"Error")</f>
        <v>1329.74</v>
      </c>
      <c r="H154" s="75">
        <f>IF([2]CALCULATION!H193=H150+H151+H152+H153,H150+H151+H152+H153,"Error")</f>
        <v>1495.9599999999998</v>
      </c>
      <c r="I154" s="75">
        <f>IF([2]CALCULATION!I193=I150+I151+I152+I153,I150+I151+I152+I153,"Error")</f>
        <v>1828.4</v>
      </c>
      <c r="J154" s="75">
        <f>IF([2]CALCULATION!J193=J150+J151+J152+J153,J150+J151+J152+J153,"Error")</f>
        <v>2160.83</v>
      </c>
      <c r="K154" s="75">
        <f>IF([2]CALCULATION!K193=K150+K151+K152+K153,K150+K151+K152+K153,"Error")</f>
        <v>2493.27</v>
      </c>
      <c r="L154" s="75">
        <f>IF([2]CALCULATION!L193=L150+L151+L152+L153,L150+L151+L152+L153,"Error")</f>
        <v>2991.9199999999996</v>
      </c>
      <c r="Q154" s="76"/>
      <c r="R154" s="76"/>
      <c r="S154" s="76"/>
      <c r="T154" s="76"/>
      <c r="U154" s="76"/>
      <c r="W154" s="76"/>
      <c r="X154" s="76"/>
      <c r="Y154" s="76"/>
      <c r="Z154" s="76"/>
      <c r="AA154" s="76"/>
      <c r="AB154" s="76"/>
      <c r="AC154" s="76"/>
      <c r="AD154" s="76"/>
      <c r="AE154" s="76"/>
    </row>
    <row r="155" spans="3:31" ht="5.25" customHeight="1" x14ac:dyDescent="0.2">
      <c r="C155" s="52"/>
      <c r="E155" s="74"/>
      <c r="F155" s="74"/>
      <c r="G155" s="74"/>
      <c r="H155" s="74"/>
      <c r="I155" s="74"/>
      <c r="J155" s="74"/>
      <c r="K155" s="74"/>
      <c r="L155" s="74"/>
      <c r="Q155" s="76"/>
      <c r="R155" s="76"/>
      <c r="S155" s="76"/>
      <c r="T155" s="76"/>
      <c r="U155" s="76"/>
      <c r="W155" s="76"/>
      <c r="X155" s="76"/>
      <c r="Y155" s="76"/>
      <c r="Z155" s="76"/>
      <c r="AA155" s="76"/>
      <c r="AB155" s="76"/>
      <c r="AC155" s="76"/>
      <c r="AD155" s="76"/>
      <c r="AE155" s="76"/>
    </row>
    <row r="156" spans="3:31" ht="15.75" x14ac:dyDescent="0.25">
      <c r="C156" s="73" t="s">
        <v>66</v>
      </c>
      <c r="Q156" s="76"/>
      <c r="R156" s="76"/>
      <c r="S156" s="76"/>
      <c r="T156" s="76"/>
      <c r="U156" s="76"/>
      <c r="W156" s="76"/>
      <c r="X156" s="76"/>
      <c r="Y156" s="76"/>
      <c r="Z156" s="76"/>
      <c r="AA156" s="76"/>
      <c r="AB156" s="76"/>
      <c r="AC156" s="76"/>
      <c r="AD156" s="76"/>
      <c r="AE156" s="76"/>
    </row>
    <row r="157" spans="3:31" x14ac:dyDescent="0.2">
      <c r="C157" s="52" t="s">
        <v>50</v>
      </c>
      <c r="E157" s="74">
        <f>E41</f>
        <v>136.93</v>
      </c>
      <c r="F157" s="74">
        <f t="shared" ref="F157:L157" si="40">F41</f>
        <v>159.75</v>
      </c>
      <c r="G157" s="74">
        <f t="shared" si="40"/>
        <v>182.57</v>
      </c>
      <c r="H157" s="74">
        <f t="shared" si="40"/>
        <v>205.39</v>
      </c>
      <c r="I157" s="74">
        <f t="shared" si="40"/>
        <v>251.03</v>
      </c>
      <c r="J157" s="74">
        <f t="shared" si="40"/>
        <v>296.67</v>
      </c>
      <c r="K157" s="74">
        <f t="shared" si="40"/>
        <v>342.32</v>
      </c>
      <c r="L157" s="74">
        <f t="shared" si="40"/>
        <v>410.78</v>
      </c>
      <c r="Q157" s="76"/>
      <c r="R157" s="76"/>
      <c r="S157" s="76"/>
      <c r="T157" s="76"/>
      <c r="U157" s="76"/>
      <c r="W157" s="76"/>
      <c r="X157" s="76"/>
      <c r="Y157" s="76"/>
      <c r="Z157" s="76"/>
      <c r="AA157" s="76"/>
      <c r="AB157" s="76"/>
      <c r="AC157" s="76"/>
      <c r="AD157" s="76"/>
      <c r="AE157" s="76"/>
    </row>
    <row r="158" spans="3:31" x14ac:dyDescent="0.2">
      <c r="C158" s="52" t="s">
        <v>51</v>
      </c>
      <c r="E158" s="74">
        <f>E43</f>
        <v>712.68</v>
      </c>
      <c r="F158" s="74">
        <f t="shared" ref="F158:L158" si="41">F43</f>
        <v>831.46</v>
      </c>
      <c r="G158" s="74">
        <f t="shared" si="41"/>
        <v>950.24</v>
      </c>
      <c r="H158" s="74">
        <f t="shared" si="41"/>
        <v>1069.02</v>
      </c>
      <c r="I158" s="74">
        <f t="shared" si="41"/>
        <v>1306.58</v>
      </c>
      <c r="J158" s="74">
        <f t="shared" si="41"/>
        <v>1544.14</v>
      </c>
      <c r="K158" s="74">
        <f t="shared" si="41"/>
        <v>1781.7</v>
      </c>
      <c r="L158" s="74">
        <f t="shared" si="41"/>
        <v>2138.04</v>
      </c>
      <c r="Q158" s="76"/>
      <c r="R158" s="76"/>
      <c r="S158" s="76"/>
      <c r="T158" s="76"/>
      <c r="U158" s="76"/>
      <c r="W158" s="76"/>
      <c r="X158" s="76"/>
      <c r="Y158" s="76"/>
      <c r="Z158" s="76"/>
      <c r="AA158" s="76"/>
      <c r="AB158" s="76"/>
      <c r="AC158" s="76"/>
      <c r="AD158" s="76"/>
      <c r="AE158" s="76"/>
    </row>
    <row r="159" spans="3:31" x14ac:dyDescent="0.2">
      <c r="C159" s="52" t="s">
        <v>52</v>
      </c>
      <c r="E159" s="74">
        <f>E45</f>
        <v>133.97</v>
      </c>
      <c r="F159" s="74">
        <f t="shared" ref="F159:L159" si="42">F45</f>
        <v>156.30000000000001</v>
      </c>
      <c r="G159" s="74">
        <f t="shared" si="42"/>
        <v>178.63</v>
      </c>
      <c r="H159" s="74">
        <f t="shared" si="42"/>
        <v>200.96</v>
      </c>
      <c r="I159" s="74">
        <f t="shared" si="42"/>
        <v>245.62</v>
      </c>
      <c r="J159" s="74">
        <f t="shared" si="42"/>
        <v>290.27999999999997</v>
      </c>
      <c r="K159" s="74">
        <f t="shared" si="42"/>
        <v>334.93</v>
      </c>
      <c r="L159" s="74">
        <f t="shared" si="42"/>
        <v>401.92</v>
      </c>
      <c r="Q159" s="76"/>
      <c r="R159" s="76"/>
      <c r="S159" s="76"/>
      <c r="T159" s="76"/>
      <c r="U159" s="76"/>
      <c r="W159" s="76"/>
      <c r="X159" s="76"/>
      <c r="Y159" s="76"/>
      <c r="Z159" s="76"/>
      <c r="AA159" s="76"/>
      <c r="AB159" s="76"/>
      <c r="AC159" s="76"/>
      <c r="AD159" s="76"/>
      <c r="AE159" s="76"/>
    </row>
    <row r="160" spans="3:31" x14ac:dyDescent="0.2">
      <c r="C160" s="52" t="s">
        <v>53</v>
      </c>
      <c r="E160" s="74">
        <f>ROUND(H160/9*6,2)</f>
        <v>17.45</v>
      </c>
      <c r="F160" s="74">
        <f>ROUND(H160/9*7,2)</f>
        <v>20.36</v>
      </c>
      <c r="G160" s="74">
        <f>ROUND(H160/9*8,2)</f>
        <v>23.27</v>
      </c>
      <c r="H160" s="74">
        <f>J276</f>
        <v>26.18</v>
      </c>
      <c r="I160" s="74">
        <f>ROUND(H160/9*11,2)</f>
        <v>32</v>
      </c>
      <c r="J160" s="74">
        <f>ROUND(H160/9*13,2)</f>
        <v>37.82</v>
      </c>
      <c r="K160" s="74">
        <f>ROUND(H160/9*15,2)</f>
        <v>43.63</v>
      </c>
      <c r="L160" s="74">
        <f>ROUND(H160/9*18,2)</f>
        <v>52.36</v>
      </c>
      <c r="Q160" s="76"/>
      <c r="R160" s="76"/>
      <c r="S160" s="76"/>
      <c r="T160" s="76"/>
      <c r="U160" s="76"/>
      <c r="W160" s="76"/>
      <c r="X160" s="76"/>
      <c r="Y160" s="76"/>
      <c r="Z160" s="76"/>
      <c r="AA160" s="76"/>
      <c r="AB160" s="76"/>
      <c r="AC160" s="76"/>
      <c r="AD160" s="76"/>
      <c r="AE160" s="76"/>
    </row>
    <row r="161" spans="1:31" ht="15.75" x14ac:dyDescent="0.25">
      <c r="C161" s="73" t="s">
        <v>42</v>
      </c>
      <c r="D161" s="71"/>
      <c r="E161" s="75">
        <f>IF([2]CALCULATION!E195=E157+E158+E159+E160,E157+E158+E159+E160,"Error")</f>
        <v>1001.03</v>
      </c>
      <c r="F161" s="75">
        <f>IF([2]CALCULATION!F195=F157+F158+F159+F160,F157+F158+F159+F160,"Error")</f>
        <v>1167.8699999999999</v>
      </c>
      <c r="G161" s="75">
        <f>IF([2]CALCULATION!G195=G157+G158+G159+G160,G157+G158+G159+G160,"Error")</f>
        <v>1334.71</v>
      </c>
      <c r="H161" s="75">
        <f>IF([2]CALCULATION!H195=H157+H158+H159+H160,H157+H158+H159+H160,"Error")</f>
        <v>1501.55</v>
      </c>
      <c r="I161" s="75">
        <f>IF([2]CALCULATION!I195=I157+I158+I159+I160,I157+I158+I159+I160,"Error")</f>
        <v>1835.23</v>
      </c>
      <c r="J161" s="75">
        <f>IF([2]CALCULATION!J195=J157+J158+J159+J160,J157+J158+J159+J160,"Error")</f>
        <v>2168.9100000000003</v>
      </c>
      <c r="K161" s="75">
        <f>IF([2]CALCULATION!K195=K157+K158+K159+K160,K157+K158+K159+K160,"Error")</f>
        <v>2502.58</v>
      </c>
      <c r="L161" s="75">
        <f>IF([2]CALCULATION!L195=L157+L158+L159+L160,L157+L158+L159+L160,"Error")</f>
        <v>3003.1</v>
      </c>
      <c r="Q161" s="76"/>
      <c r="R161" s="76"/>
      <c r="S161" s="76"/>
      <c r="T161" s="76"/>
      <c r="U161" s="76"/>
      <c r="W161" s="76"/>
      <c r="X161" s="76"/>
      <c r="Y161" s="76"/>
      <c r="Z161" s="76"/>
      <c r="AA161" s="76"/>
      <c r="AB161" s="76"/>
      <c r="AC161" s="76"/>
      <c r="AD161" s="76"/>
      <c r="AE161" s="76"/>
    </row>
    <row r="162" spans="1:31" ht="5.25" customHeight="1" x14ac:dyDescent="0.2">
      <c r="C162" s="52"/>
      <c r="E162" s="74"/>
      <c r="F162" s="74"/>
      <c r="G162" s="74"/>
      <c r="H162" s="74"/>
      <c r="I162" s="74"/>
      <c r="J162" s="74"/>
      <c r="K162" s="74"/>
      <c r="L162" s="74"/>
      <c r="Q162" s="76"/>
      <c r="R162" s="76"/>
      <c r="S162" s="76"/>
      <c r="T162" s="76"/>
      <c r="U162" s="76"/>
      <c r="W162" s="76"/>
      <c r="X162" s="76"/>
      <c r="Y162" s="76"/>
      <c r="Z162" s="76"/>
      <c r="AA162" s="76"/>
      <c r="AB162" s="76"/>
      <c r="AC162" s="76"/>
      <c r="AD162" s="76"/>
      <c r="AE162" s="76"/>
    </row>
    <row r="163" spans="1:31" ht="15.75" x14ac:dyDescent="0.25">
      <c r="C163" s="73" t="s">
        <v>67</v>
      </c>
      <c r="Q163" s="76"/>
      <c r="R163" s="76"/>
      <c r="S163" s="76"/>
      <c r="T163" s="76"/>
      <c r="U163" s="76"/>
      <c r="W163" s="76"/>
      <c r="X163" s="76"/>
      <c r="Y163" s="76"/>
      <c r="Z163" s="76"/>
      <c r="AA163" s="76"/>
      <c r="AB163" s="76"/>
      <c r="AC163" s="76"/>
      <c r="AD163" s="76"/>
      <c r="AE163" s="76"/>
    </row>
    <row r="164" spans="1:31" x14ac:dyDescent="0.2">
      <c r="C164" s="52" t="s">
        <v>50</v>
      </c>
      <c r="E164" s="74">
        <f>E41</f>
        <v>136.93</v>
      </c>
      <c r="F164" s="74">
        <f t="shared" ref="F164:L164" si="43">F41</f>
        <v>159.75</v>
      </c>
      <c r="G164" s="74">
        <f t="shared" si="43"/>
        <v>182.57</v>
      </c>
      <c r="H164" s="74">
        <f t="shared" si="43"/>
        <v>205.39</v>
      </c>
      <c r="I164" s="74">
        <f t="shared" si="43"/>
        <v>251.03</v>
      </c>
      <c r="J164" s="74">
        <f t="shared" si="43"/>
        <v>296.67</v>
      </c>
      <c r="K164" s="74">
        <f t="shared" si="43"/>
        <v>342.32</v>
      </c>
      <c r="L164" s="74">
        <f t="shared" si="43"/>
        <v>410.78</v>
      </c>
      <c r="Q164" s="76"/>
      <c r="R164" s="76"/>
      <c r="S164" s="76"/>
      <c r="T164" s="76"/>
      <c r="U164" s="76"/>
      <c r="W164" s="76"/>
      <c r="X164" s="76"/>
      <c r="Y164" s="76"/>
      <c r="Z164" s="76"/>
      <c r="AA164" s="76"/>
      <c r="AB164" s="76"/>
      <c r="AC164" s="76"/>
      <c r="AD164" s="76"/>
      <c r="AE164" s="76"/>
    </row>
    <row r="165" spans="1:31" x14ac:dyDescent="0.2">
      <c r="C165" s="52" t="s">
        <v>51</v>
      </c>
      <c r="E165" s="74">
        <f t="shared" ref="E165:L165" si="44">E43</f>
        <v>712.68</v>
      </c>
      <c r="F165" s="74">
        <f t="shared" si="44"/>
        <v>831.46</v>
      </c>
      <c r="G165" s="74">
        <f t="shared" si="44"/>
        <v>950.24</v>
      </c>
      <c r="H165" s="74">
        <f t="shared" si="44"/>
        <v>1069.02</v>
      </c>
      <c r="I165" s="74">
        <f t="shared" si="44"/>
        <v>1306.58</v>
      </c>
      <c r="J165" s="74">
        <f t="shared" si="44"/>
        <v>1544.14</v>
      </c>
      <c r="K165" s="74">
        <f t="shared" si="44"/>
        <v>1781.7</v>
      </c>
      <c r="L165" s="74">
        <f t="shared" si="44"/>
        <v>2138.04</v>
      </c>
      <c r="Q165" s="76"/>
      <c r="R165" s="76"/>
      <c r="S165" s="76"/>
      <c r="T165" s="76"/>
      <c r="U165" s="76"/>
      <c r="W165" s="76"/>
      <c r="X165" s="76"/>
      <c r="Y165" s="76"/>
      <c r="Z165" s="76"/>
      <c r="AA165" s="76"/>
      <c r="AB165" s="76"/>
      <c r="AC165" s="76"/>
      <c r="AD165" s="76"/>
      <c r="AE165" s="76"/>
    </row>
    <row r="166" spans="1:31" x14ac:dyDescent="0.2">
      <c r="C166" s="52" t="s">
        <v>52</v>
      </c>
      <c r="E166" s="74">
        <f t="shared" ref="E166:L166" si="45">E45</f>
        <v>133.97</v>
      </c>
      <c r="F166" s="74">
        <f t="shared" si="45"/>
        <v>156.30000000000001</v>
      </c>
      <c r="G166" s="74">
        <f t="shared" si="45"/>
        <v>178.63</v>
      </c>
      <c r="H166" s="74">
        <f t="shared" si="45"/>
        <v>200.96</v>
      </c>
      <c r="I166" s="74">
        <f t="shared" si="45"/>
        <v>245.62</v>
      </c>
      <c r="J166" s="74">
        <f t="shared" si="45"/>
        <v>290.27999999999997</v>
      </c>
      <c r="K166" s="74">
        <f t="shared" si="45"/>
        <v>334.93</v>
      </c>
      <c r="L166" s="74">
        <f t="shared" si="45"/>
        <v>401.92</v>
      </c>
      <c r="Q166" s="76"/>
      <c r="R166" s="76"/>
      <c r="S166" s="76"/>
      <c r="T166" s="76"/>
      <c r="U166" s="76"/>
      <c r="W166" s="76"/>
      <c r="X166" s="76"/>
      <c r="Y166" s="76"/>
      <c r="Z166" s="76"/>
      <c r="AA166" s="76"/>
      <c r="AB166" s="76"/>
      <c r="AC166" s="76"/>
      <c r="AD166" s="76"/>
      <c r="AE166" s="76"/>
    </row>
    <row r="167" spans="1:31" x14ac:dyDescent="0.2">
      <c r="C167" s="52" t="s">
        <v>53</v>
      </c>
      <c r="E167" s="74">
        <f>ROUND(H167/9*6,2)</f>
        <v>45.56</v>
      </c>
      <c r="F167" s="74">
        <f>ROUND(H167/9*7,2)</f>
        <v>53.15</v>
      </c>
      <c r="G167" s="74">
        <f>ROUND(H167/9*8,2)</f>
        <v>60.75</v>
      </c>
      <c r="H167" s="76">
        <f>J277</f>
        <v>68.34</v>
      </c>
      <c r="I167" s="74">
        <f>ROUND(H167/9*11,2)</f>
        <v>83.53</v>
      </c>
      <c r="J167" s="74">
        <f>ROUND(H167/9*13,2)</f>
        <v>98.71</v>
      </c>
      <c r="K167" s="74">
        <f>ROUND(H167/9*15,2)</f>
        <v>113.9</v>
      </c>
      <c r="L167" s="74">
        <f>ROUND(H167/9*18,2)</f>
        <v>136.68</v>
      </c>
      <c r="Q167" s="76"/>
      <c r="R167" s="76"/>
      <c r="S167" s="76"/>
      <c r="T167" s="76"/>
      <c r="U167" s="76"/>
      <c r="W167" s="76"/>
      <c r="X167" s="76"/>
      <c r="Y167" s="76"/>
      <c r="Z167" s="76"/>
      <c r="AA167" s="76"/>
      <c r="AB167" s="76"/>
      <c r="AC167" s="76"/>
      <c r="AD167" s="76"/>
      <c r="AE167" s="76"/>
    </row>
    <row r="168" spans="1:31" s="71" customFormat="1" ht="15.75" x14ac:dyDescent="0.25">
      <c r="A168" s="77"/>
      <c r="B168" s="78"/>
      <c r="C168" s="73" t="s">
        <v>42</v>
      </c>
      <c r="E168" s="75">
        <f>IF([2]CALCULATION!E196=E164+E165+E166+E167,E164+E165+E166+E167,"Error")</f>
        <v>1029.1399999999999</v>
      </c>
      <c r="F168" s="75">
        <f>IF([2]CALCULATION!F196=F164+F165+F166+F167,F164+F165+F166+F167,"Error")</f>
        <v>1200.6600000000001</v>
      </c>
      <c r="G168" s="75">
        <f>IF([2]CALCULATION!G196=G164+G165+G166+G167,G164+G165+G166+G167,"Error")</f>
        <v>1372.19</v>
      </c>
      <c r="H168" s="75">
        <f>IF([2]CALCULATION!H196=H164+H165+H166+H167,H164+H165+H166+H167,"Error")</f>
        <v>1543.7099999999998</v>
      </c>
      <c r="I168" s="75">
        <f>IF([2]CALCULATION!I196=I164+I165+I166+I167,I164+I165+I166+I167,"Error")</f>
        <v>1886.76</v>
      </c>
      <c r="J168" s="75">
        <f>IF([2]CALCULATION!J196=J164+J165+J166+J167,J164+J165+J166+J167,"Error")</f>
        <v>2229.8000000000002</v>
      </c>
      <c r="K168" s="75">
        <f>IF([2]CALCULATION!K196=K164+K165+K166+K167,K164+K165+K166+K167,"Error")</f>
        <v>2572.85</v>
      </c>
      <c r="L168" s="75">
        <f>IF([2]CALCULATION!L196=L164+L165+L166+L167,L164+L165+L166+L167,"Error")</f>
        <v>3087.4199999999996</v>
      </c>
      <c r="Q168" s="79"/>
      <c r="R168" s="79"/>
      <c r="S168" s="79"/>
      <c r="T168" s="79"/>
      <c r="U168" s="79"/>
      <c r="W168" s="79"/>
      <c r="X168" s="79"/>
      <c r="Y168" s="79"/>
      <c r="Z168" s="79"/>
      <c r="AA168" s="79"/>
      <c r="AB168" s="79"/>
      <c r="AC168" s="79"/>
      <c r="AD168" s="79"/>
      <c r="AE168" s="79"/>
    </row>
    <row r="169" spans="1:31" ht="5.25" customHeight="1" x14ac:dyDescent="0.2">
      <c r="C169" s="52"/>
      <c r="E169" s="74"/>
      <c r="F169" s="74"/>
      <c r="G169" s="74"/>
      <c r="H169" s="74"/>
      <c r="I169" s="74"/>
      <c r="J169" s="74"/>
      <c r="K169" s="74"/>
      <c r="L169" s="74"/>
      <c r="Q169" s="76"/>
      <c r="R169" s="76"/>
      <c r="S169" s="76"/>
      <c r="T169" s="76"/>
      <c r="U169" s="76"/>
      <c r="W169" s="76"/>
      <c r="X169" s="76"/>
      <c r="Y169" s="76"/>
      <c r="Z169" s="76"/>
      <c r="AA169" s="76"/>
      <c r="AB169" s="76"/>
      <c r="AC169" s="76"/>
      <c r="AD169" s="76"/>
      <c r="AE169" s="76"/>
    </row>
    <row r="170" spans="1:31" ht="15.75" x14ac:dyDescent="0.25">
      <c r="C170" s="73" t="s">
        <v>68</v>
      </c>
      <c r="Q170" s="76"/>
      <c r="R170" s="76"/>
      <c r="S170" s="76"/>
      <c r="T170" s="76"/>
      <c r="U170" s="76"/>
      <c r="W170" s="76"/>
      <c r="X170" s="76"/>
      <c r="Y170" s="76"/>
      <c r="Z170" s="76"/>
      <c r="AA170" s="76"/>
      <c r="AB170" s="76"/>
      <c r="AC170" s="76"/>
      <c r="AD170" s="76"/>
      <c r="AE170" s="76"/>
    </row>
    <row r="171" spans="1:31" x14ac:dyDescent="0.2">
      <c r="C171" s="52" t="s">
        <v>50</v>
      </c>
      <c r="E171" s="74">
        <f>E41</f>
        <v>136.93</v>
      </c>
      <c r="F171" s="74">
        <f t="shared" ref="F171:L171" si="46">F41</f>
        <v>159.75</v>
      </c>
      <c r="G171" s="74">
        <f t="shared" si="46"/>
        <v>182.57</v>
      </c>
      <c r="H171" s="74">
        <f t="shared" si="46"/>
        <v>205.39</v>
      </c>
      <c r="I171" s="74">
        <f t="shared" si="46"/>
        <v>251.03</v>
      </c>
      <c r="J171" s="74">
        <f t="shared" si="46"/>
        <v>296.67</v>
      </c>
      <c r="K171" s="74">
        <f t="shared" si="46"/>
        <v>342.32</v>
      </c>
      <c r="L171" s="74">
        <f t="shared" si="46"/>
        <v>410.78</v>
      </c>
      <c r="Q171" s="76"/>
      <c r="R171" s="76"/>
      <c r="S171" s="76"/>
      <c r="T171" s="76"/>
      <c r="U171" s="76"/>
      <c r="W171" s="76"/>
      <c r="X171" s="76"/>
      <c r="Y171" s="76"/>
      <c r="Z171" s="76"/>
      <c r="AA171" s="76"/>
      <c r="AB171" s="76"/>
      <c r="AC171" s="76"/>
      <c r="AD171" s="76"/>
      <c r="AE171" s="76"/>
    </row>
    <row r="172" spans="1:31" x14ac:dyDescent="0.2">
      <c r="C172" s="52" t="s">
        <v>51</v>
      </c>
      <c r="E172" s="74">
        <f t="shared" ref="E172:L172" si="47">E43</f>
        <v>712.68</v>
      </c>
      <c r="F172" s="74">
        <f t="shared" si="47"/>
        <v>831.46</v>
      </c>
      <c r="G172" s="74">
        <f t="shared" si="47"/>
        <v>950.24</v>
      </c>
      <c r="H172" s="74">
        <f t="shared" si="47"/>
        <v>1069.02</v>
      </c>
      <c r="I172" s="74">
        <f t="shared" si="47"/>
        <v>1306.58</v>
      </c>
      <c r="J172" s="74">
        <f t="shared" si="47"/>
        <v>1544.14</v>
      </c>
      <c r="K172" s="74">
        <f t="shared" si="47"/>
        <v>1781.7</v>
      </c>
      <c r="L172" s="74">
        <f t="shared" si="47"/>
        <v>2138.04</v>
      </c>
      <c r="Q172" s="76"/>
      <c r="R172" s="76"/>
      <c r="S172" s="76"/>
      <c r="T172" s="76"/>
      <c r="U172" s="76"/>
      <c r="W172" s="76"/>
      <c r="X172" s="76"/>
      <c r="Y172" s="76"/>
      <c r="Z172" s="76"/>
      <c r="AA172" s="76"/>
      <c r="AB172" s="76"/>
      <c r="AC172" s="76"/>
      <c r="AD172" s="76"/>
      <c r="AE172" s="76"/>
    </row>
    <row r="173" spans="1:31" x14ac:dyDescent="0.2">
      <c r="C173" s="52" t="s">
        <v>52</v>
      </c>
      <c r="E173" s="74">
        <f t="shared" ref="E173:L173" si="48">E45</f>
        <v>133.97</v>
      </c>
      <c r="F173" s="74">
        <f t="shared" si="48"/>
        <v>156.30000000000001</v>
      </c>
      <c r="G173" s="74">
        <f t="shared" si="48"/>
        <v>178.63</v>
      </c>
      <c r="H173" s="74">
        <f t="shared" si="48"/>
        <v>200.96</v>
      </c>
      <c r="I173" s="74">
        <f t="shared" si="48"/>
        <v>245.62</v>
      </c>
      <c r="J173" s="74">
        <f t="shared" si="48"/>
        <v>290.27999999999997</v>
      </c>
      <c r="K173" s="74">
        <f t="shared" si="48"/>
        <v>334.93</v>
      </c>
      <c r="L173" s="74">
        <f t="shared" si="48"/>
        <v>401.92</v>
      </c>
      <c r="Q173" s="76"/>
      <c r="R173" s="76"/>
      <c r="S173" s="76"/>
      <c r="T173" s="76"/>
      <c r="U173" s="76"/>
      <c r="W173" s="76"/>
      <c r="X173" s="76"/>
      <c r="Y173" s="76"/>
      <c r="Z173" s="76"/>
      <c r="AA173" s="76"/>
      <c r="AB173" s="76"/>
      <c r="AC173" s="76"/>
      <c r="AD173" s="76"/>
      <c r="AE173" s="76"/>
    </row>
    <row r="174" spans="1:31" x14ac:dyDescent="0.2">
      <c r="C174" s="52" t="s">
        <v>53</v>
      </c>
      <c r="E174" s="74">
        <f>ROUND(H174/9*6,2)</f>
        <v>28.09</v>
      </c>
      <c r="F174" s="74">
        <f>ROUND(H174/9*7,2)</f>
        <v>32.770000000000003</v>
      </c>
      <c r="G174" s="74">
        <f>ROUND(H174/9*8,2)</f>
        <v>37.450000000000003</v>
      </c>
      <c r="H174" s="76">
        <f>J278</f>
        <v>42.13</v>
      </c>
      <c r="I174" s="74">
        <f>ROUND(H174/9*11,2)</f>
        <v>51.49</v>
      </c>
      <c r="J174" s="74">
        <f>ROUND(H174/9*13,2)</f>
        <v>60.85</v>
      </c>
      <c r="K174" s="74">
        <f>ROUND(H174/9*15,2)</f>
        <v>70.22</v>
      </c>
      <c r="L174" s="74">
        <f>ROUND(H174/9*18,2)</f>
        <v>84.26</v>
      </c>
      <c r="Q174" s="76"/>
      <c r="R174" s="76"/>
      <c r="S174" s="76"/>
      <c r="T174" s="76"/>
      <c r="U174" s="76"/>
      <c r="W174" s="76"/>
      <c r="X174" s="76"/>
      <c r="Y174" s="76"/>
      <c r="Z174" s="76"/>
      <c r="AA174" s="76"/>
      <c r="AB174" s="76"/>
      <c r="AC174" s="76"/>
      <c r="AD174" s="76"/>
      <c r="AE174" s="76"/>
    </row>
    <row r="175" spans="1:31" s="71" customFormat="1" ht="15.75" x14ac:dyDescent="0.25">
      <c r="A175" s="77"/>
      <c r="B175" s="78"/>
      <c r="C175" s="73" t="s">
        <v>42</v>
      </c>
      <c r="E175" s="75">
        <f>IF([2]CALCULATION!E198=E171+E172+E173+E174,E171+E172+E173+E174,"Error")</f>
        <v>1011.67</v>
      </c>
      <c r="F175" s="75">
        <f>IF([2]CALCULATION!F198=F171+F172+F173+F174,F171+F172+F173+F174,"Error")</f>
        <v>1180.28</v>
      </c>
      <c r="G175" s="75">
        <f>IF([2]CALCULATION!G198=G171+G172+G173+G174,G171+G172+G173+G174,"Error")</f>
        <v>1348.89</v>
      </c>
      <c r="H175" s="75">
        <f>IF([2]CALCULATION!H198=H171+H172+H173+H174,H171+H172+H173+H174,"Error")</f>
        <v>1517.5</v>
      </c>
      <c r="I175" s="75">
        <f>IF([2]CALCULATION!I198=I171+I172+I173+I174,I171+I172+I173+I174,"Error")</f>
        <v>1854.72</v>
      </c>
      <c r="J175" s="75">
        <f>IF([2]CALCULATION!J198=J171+J172+J173+J174,J171+J172+J173+J174,"Error")</f>
        <v>2191.94</v>
      </c>
      <c r="K175" s="75">
        <f>IF([2]CALCULATION!K198=K171+K172+K173+K174,K171+K172+K173+K174,"Error")</f>
        <v>2529.1699999999996</v>
      </c>
      <c r="L175" s="75">
        <f>IF([2]CALCULATION!L198=L171+L172+L173+L174,L171+L172+L173+L174,"Error")</f>
        <v>3035</v>
      </c>
      <c r="Q175" s="79"/>
      <c r="R175" s="79"/>
      <c r="S175" s="79"/>
      <c r="T175" s="79"/>
      <c r="U175" s="79"/>
      <c r="W175" s="79"/>
      <c r="X175" s="79"/>
      <c r="Y175" s="79"/>
      <c r="Z175" s="79"/>
      <c r="AA175" s="79"/>
      <c r="AB175" s="79"/>
      <c r="AC175" s="79"/>
      <c r="AD175" s="79"/>
      <c r="AE175" s="79"/>
    </row>
    <row r="176" spans="1:31" ht="5.25" customHeight="1" x14ac:dyDescent="0.2">
      <c r="C176" s="52"/>
      <c r="E176" s="74"/>
      <c r="F176" s="74"/>
      <c r="G176" s="74"/>
      <c r="H176" s="74"/>
      <c r="I176" s="74"/>
      <c r="J176" s="74"/>
      <c r="K176" s="74"/>
      <c r="L176" s="74"/>
      <c r="Q176" s="76"/>
      <c r="R176" s="76"/>
      <c r="S176" s="76"/>
      <c r="T176" s="76"/>
      <c r="U176" s="76"/>
      <c r="W176" s="76"/>
      <c r="X176" s="76"/>
      <c r="Y176" s="76"/>
      <c r="Z176" s="76"/>
      <c r="AA176" s="76"/>
      <c r="AB176" s="76"/>
      <c r="AC176" s="76"/>
      <c r="AD176" s="76"/>
      <c r="AE176" s="76"/>
    </row>
    <row r="177" spans="1:31" ht="15.75" x14ac:dyDescent="0.25">
      <c r="C177" s="73" t="s">
        <v>69</v>
      </c>
      <c r="Q177" s="76"/>
      <c r="R177" s="76"/>
      <c r="S177" s="76"/>
      <c r="T177" s="76"/>
      <c r="U177" s="76"/>
      <c r="W177" s="76"/>
      <c r="X177" s="76"/>
      <c r="Y177" s="76"/>
      <c r="Z177" s="76"/>
      <c r="AA177" s="76"/>
      <c r="AB177" s="76"/>
      <c r="AC177" s="76"/>
      <c r="AD177" s="76"/>
      <c r="AE177" s="76"/>
    </row>
    <row r="178" spans="1:31" x14ac:dyDescent="0.2">
      <c r="C178" s="52" t="s">
        <v>50</v>
      </c>
      <c r="E178" s="74">
        <f>E41</f>
        <v>136.93</v>
      </c>
      <c r="F178" s="74">
        <f t="shared" ref="F178:L178" si="49">F41</f>
        <v>159.75</v>
      </c>
      <c r="G178" s="74">
        <f t="shared" si="49"/>
        <v>182.57</v>
      </c>
      <c r="H178" s="74">
        <f t="shared" si="49"/>
        <v>205.39</v>
      </c>
      <c r="I178" s="74">
        <f t="shared" si="49"/>
        <v>251.03</v>
      </c>
      <c r="J178" s="74">
        <f t="shared" si="49"/>
        <v>296.67</v>
      </c>
      <c r="K178" s="74">
        <f t="shared" si="49"/>
        <v>342.32</v>
      </c>
      <c r="L178" s="74">
        <f t="shared" si="49"/>
        <v>410.78</v>
      </c>
      <c r="M178" s="74"/>
      <c r="Q178" s="76"/>
      <c r="R178" s="76"/>
      <c r="S178" s="76"/>
      <c r="T178" s="76"/>
      <c r="U178" s="76"/>
      <c r="W178" s="76"/>
      <c r="X178" s="76"/>
      <c r="Y178" s="76"/>
      <c r="Z178" s="76"/>
      <c r="AA178" s="76"/>
      <c r="AB178" s="76"/>
      <c r="AC178" s="76"/>
      <c r="AD178" s="76"/>
      <c r="AE178" s="76"/>
    </row>
    <row r="179" spans="1:31" x14ac:dyDescent="0.2">
      <c r="C179" s="52" t="s">
        <v>51</v>
      </c>
      <c r="E179" s="74">
        <f>E43</f>
        <v>712.68</v>
      </c>
      <c r="F179" s="74">
        <f t="shared" ref="F179:L179" si="50">F43</f>
        <v>831.46</v>
      </c>
      <c r="G179" s="74">
        <f t="shared" si="50"/>
        <v>950.24</v>
      </c>
      <c r="H179" s="74">
        <f t="shared" si="50"/>
        <v>1069.02</v>
      </c>
      <c r="I179" s="74">
        <f t="shared" si="50"/>
        <v>1306.58</v>
      </c>
      <c r="J179" s="74">
        <f t="shared" si="50"/>
        <v>1544.14</v>
      </c>
      <c r="K179" s="74">
        <f t="shared" si="50"/>
        <v>1781.7</v>
      </c>
      <c r="L179" s="74">
        <f t="shared" si="50"/>
        <v>2138.04</v>
      </c>
      <c r="Q179" s="76"/>
      <c r="R179" s="76"/>
      <c r="S179" s="76"/>
      <c r="T179" s="76"/>
      <c r="U179" s="76"/>
      <c r="W179" s="76"/>
      <c r="X179" s="76"/>
      <c r="Y179" s="76"/>
      <c r="Z179" s="76"/>
      <c r="AA179" s="76"/>
      <c r="AB179" s="76"/>
      <c r="AC179" s="76"/>
      <c r="AD179" s="76"/>
      <c r="AE179" s="76"/>
    </row>
    <row r="180" spans="1:31" x14ac:dyDescent="0.2">
      <c r="C180" s="52" t="s">
        <v>52</v>
      </c>
      <c r="E180" s="74">
        <f>E45</f>
        <v>133.97</v>
      </c>
      <c r="F180" s="74">
        <f t="shared" ref="F180:L180" si="51">F45</f>
        <v>156.30000000000001</v>
      </c>
      <c r="G180" s="74">
        <f t="shared" si="51"/>
        <v>178.63</v>
      </c>
      <c r="H180" s="74">
        <f t="shared" si="51"/>
        <v>200.96</v>
      </c>
      <c r="I180" s="74">
        <f t="shared" si="51"/>
        <v>245.62</v>
      </c>
      <c r="J180" s="74">
        <f t="shared" si="51"/>
        <v>290.27999999999997</v>
      </c>
      <c r="K180" s="74">
        <f t="shared" si="51"/>
        <v>334.93</v>
      </c>
      <c r="L180" s="74">
        <f t="shared" si="51"/>
        <v>401.92</v>
      </c>
      <c r="Q180" s="76"/>
      <c r="R180" s="76"/>
      <c r="S180" s="76"/>
      <c r="T180" s="76"/>
      <c r="U180" s="76"/>
      <c r="W180" s="76"/>
      <c r="X180" s="76"/>
      <c r="Y180" s="76"/>
      <c r="Z180" s="76"/>
      <c r="AA180" s="76"/>
      <c r="AB180" s="76"/>
      <c r="AC180" s="76"/>
      <c r="AD180" s="76"/>
      <c r="AE180" s="76"/>
    </row>
    <row r="181" spans="1:31" x14ac:dyDescent="0.2">
      <c r="C181" s="52" t="s">
        <v>53</v>
      </c>
      <c r="E181" s="74">
        <f>ROUND(H181/9*6,2)</f>
        <v>5.57</v>
      </c>
      <c r="F181" s="74">
        <f>ROUND(H181/9*7,2)</f>
        <v>6.5</v>
      </c>
      <c r="G181" s="74">
        <f>ROUND(H181/9*8,2)</f>
        <v>7.43</v>
      </c>
      <c r="H181" s="76">
        <f>J279</f>
        <v>8.36</v>
      </c>
      <c r="I181" s="74">
        <f>ROUND(H181/9*11,2)</f>
        <v>10.220000000000001</v>
      </c>
      <c r="J181" s="74">
        <f>ROUND(H181/9*13,2)</f>
        <v>12.08</v>
      </c>
      <c r="K181" s="74">
        <f>ROUND(H181/9*15,2)</f>
        <v>13.93</v>
      </c>
      <c r="L181" s="74">
        <f>ROUND(H181/9*18,2)</f>
        <v>16.72</v>
      </c>
      <c r="Q181" s="76"/>
      <c r="R181" s="76"/>
      <c r="S181" s="76"/>
      <c r="T181" s="76"/>
      <c r="U181" s="76"/>
      <c r="W181" s="76"/>
      <c r="X181" s="76"/>
      <c r="Y181" s="76"/>
      <c r="Z181" s="76"/>
      <c r="AA181" s="76"/>
      <c r="AB181" s="76"/>
      <c r="AC181" s="76"/>
      <c r="AD181" s="76"/>
      <c r="AE181" s="76"/>
    </row>
    <row r="182" spans="1:31" s="71" customFormat="1" ht="19.5" customHeight="1" x14ac:dyDescent="0.25">
      <c r="A182" s="77"/>
      <c r="B182" s="78"/>
      <c r="C182" s="73" t="s">
        <v>42</v>
      </c>
      <c r="E182" s="75">
        <f>IF([2]CALCULATION!E199=E178+E179+E180+E181,E178+E179+E180+E181,"Error")</f>
        <v>989.15</v>
      </c>
      <c r="F182" s="75">
        <f>IF([2]CALCULATION!F199=F178+F179+F180+F181,F178+F179+F180+F181,"Error")</f>
        <v>1154.01</v>
      </c>
      <c r="G182" s="75">
        <f>IF([2]CALCULATION!G199=G178+G179+G180+G181,G178+G179+G180+G181,"Error")</f>
        <v>1318.8700000000001</v>
      </c>
      <c r="H182" s="75">
        <f>IF([2]CALCULATION!H199=H178+H179+H180+H181,H178+H179+H180+H181,"Error")</f>
        <v>1483.7299999999998</v>
      </c>
      <c r="I182" s="75">
        <f>IF([2]CALCULATION!I199=I178+I179+I180+I181,I178+I179+I180+I181,"Error")</f>
        <v>1813.45</v>
      </c>
      <c r="J182" s="75">
        <f>IF([2]CALCULATION!J199=J178+J179+J180+J181,J178+J179+J180+J181,"Error")</f>
        <v>2143.17</v>
      </c>
      <c r="K182" s="75">
        <f>IF([2]CALCULATION!K199=K178+K179+K180+K181,K178+K179+K180+K181,"Error")</f>
        <v>2472.8799999999997</v>
      </c>
      <c r="L182" s="75">
        <f>IF([2]CALCULATION!L199=L178+L179+L180+L181,L178+L179+L180+L181,"Error")</f>
        <v>2967.4599999999996</v>
      </c>
      <c r="Q182" s="79"/>
      <c r="R182" s="79"/>
      <c r="S182" s="79"/>
      <c r="T182" s="79"/>
      <c r="U182" s="79"/>
      <c r="W182" s="79"/>
      <c r="X182" s="79"/>
      <c r="Y182" s="79"/>
      <c r="Z182" s="79"/>
      <c r="AA182" s="79"/>
      <c r="AB182" s="79"/>
      <c r="AC182" s="79"/>
      <c r="AD182" s="79"/>
      <c r="AE182" s="79"/>
    </row>
    <row r="183" spans="1:31" s="71" customFormat="1" ht="5.25" customHeight="1" x14ac:dyDescent="0.25">
      <c r="A183" s="77"/>
      <c r="B183" s="78"/>
      <c r="C183" s="73"/>
      <c r="E183" s="75"/>
      <c r="F183" s="75"/>
      <c r="G183" s="75"/>
      <c r="H183" s="75"/>
      <c r="I183" s="75"/>
      <c r="J183" s="75"/>
      <c r="K183" s="75"/>
      <c r="L183" s="75"/>
      <c r="Q183" s="79"/>
      <c r="R183" s="79"/>
      <c r="S183" s="79"/>
      <c r="T183" s="79"/>
      <c r="U183" s="79"/>
      <c r="W183" s="79"/>
      <c r="X183" s="79"/>
      <c r="Y183" s="79"/>
      <c r="Z183" s="79"/>
      <c r="AA183" s="79"/>
      <c r="AB183" s="79"/>
      <c r="AC183" s="79"/>
      <c r="AD183" s="79"/>
      <c r="AE183" s="79"/>
    </row>
    <row r="184" spans="1:31" ht="15.75" x14ac:dyDescent="0.25">
      <c r="C184" s="73" t="s">
        <v>70</v>
      </c>
      <c r="Q184" s="76"/>
      <c r="R184" s="76"/>
      <c r="S184" s="76"/>
      <c r="T184" s="76"/>
      <c r="U184" s="76"/>
      <c r="W184" s="76"/>
      <c r="X184" s="76"/>
      <c r="Y184" s="76"/>
      <c r="Z184" s="76"/>
      <c r="AA184" s="76"/>
      <c r="AB184" s="76"/>
      <c r="AC184" s="76"/>
      <c r="AD184" s="76"/>
      <c r="AE184" s="76"/>
    </row>
    <row r="185" spans="1:31" x14ac:dyDescent="0.2">
      <c r="C185" s="52" t="s">
        <v>50</v>
      </c>
      <c r="E185" s="74">
        <f>E41</f>
        <v>136.93</v>
      </c>
      <c r="F185" s="74">
        <f t="shared" ref="F185:L185" si="52">F41</f>
        <v>159.75</v>
      </c>
      <c r="G185" s="74">
        <f t="shared" si="52"/>
        <v>182.57</v>
      </c>
      <c r="H185" s="74">
        <f t="shared" si="52"/>
        <v>205.39</v>
      </c>
      <c r="I185" s="74">
        <f t="shared" si="52"/>
        <v>251.03</v>
      </c>
      <c r="J185" s="74">
        <f t="shared" si="52"/>
        <v>296.67</v>
      </c>
      <c r="K185" s="74">
        <f t="shared" si="52"/>
        <v>342.32</v>
      </c>
      <c r="L185" s="74">
        <f t="shared" si="52"/>
        <v>410.78</v>
      </c>
      <c r="M185" s="74"/>
      <c r="Q185" s="76"/>
      <c r="R185" s="76"/>
      <c r="S185" s="76"/>
      <c r="T185" s="76"/>
      <c r="U185" s="76"/>
      <c r="W185" s="76"/>
      <c r="X185" s="76"/>
      <c r="Y185" s="76"/>
      <c r="Z185" s="76"/>
      <c r="AA185" s="76"/>
      <c r="AB185" s="76"/>
      <c r="AC185" s="76"/>
      <c r="AD185" s="76"/>
      <c r="AE185" s="76"/>
    </row>
    <row r="186" spans="1:31" x14ac:dyDescent="0.2">
      <c r="C186" s="52" t="s">
        <v>51</v>
      </c>
      <c r="E186" s="74">
        <f>E43</f>
        <v>712.68</v>
      </c>
      <c r="F186" s="74">
        <f t="shared" ref="F186:L186" si="53">F43</f>
        <v>831.46</v>
      </c>
      <c r="G186" s="74">
        <f t="shared" si="53"/>
        <v>950.24</v>
      </c>
      <c r="H186" s="74">
        <f t="shared" si="53"/>
        <v>1069.02</v>
      </c>
      <c r="I186" s="74">
        <f t="shared" si="53"/>
        <v>1306.58</v>
      </c>
      <c r="J186" s="74">
        <f t="shared" si="53"/>
        <v>1544.14</v>
      </c>
      <c r="K186" s="74">
        <f t="shared" si="53"/>
        <v>1781.7</v>
      </c>
      <c r="L186" s="74">
        <f t="shared" si="53"/>
        <v>2138.04</v>
      </c>
      <c r="Q186" s="76"/>
      <c r="R186" s="76"/>
      <c r="S186" s="76"/>
      <c r="T186" s="76"/>
      <c r="U186" s="76"/>
      <c r="W186" s="76"/>
      <c r="X186" s="76"/>
      <c r="Y186" s="76"/>
      <c r="Z186" s="76"/>
      <c r="AA186" s="76"/>
      <c r="AB186" s="76"/>
      <c r="AC186" s="76"/>
      <c r="AD186" s="76"/>
      <c r="AE186" s="76"/>
    </row>
    <row r="187" spans="1:31" x14ac:dyDescent="0.2">
      <c r="C187" s="52" t="s">
        <v>52</v>
      </c>
      <c r="E187" s="74">
        <f>E45</f>
        <v>133.97</v>
      </c>
      <c r="F187" s="74">
        <f t="shared" ref="F187:L187" si="54">F45</f>
        <v>156.30000000000001</v>
      </c>
      <c r="G187" s="74">
        <f t="shared" si="54"/>
        <v>178.63</v>
      </c>
      <c r="H187" s="74">
        <f t="shared" si="54"/>
        <v>200.96</v>
      </c>
      <c r="I187" s="74">
        <f t="shared" si="54"/>
        <v>245.62</v>
      </c>
      <c r="J187" s="74">
        <f t="shared" si="54"/>
        <v>290.27999999999997</v>
      </c>
      <c r="K187" s="74">
        <f t="shared" si="54"/>
        <v>334.93</v>
      </c>
      <c r="L187" s="74">
        <f t="shared" si="54"/>
        <v>401.92</v>
      </c>
      <c r="Q187" s="76"/>
      <c r="R187" s="76"/>
      <c r="S187" s="76"/>
      <c r="T187" s="76"/>
      <c r="U187" s="76"/>
      <c r="W187" s="76"/>
      <c r="X187" s="76"/>
      <c r="Y187" s="76"/>
      <c r="Z187" s="76"/>
      <c r="AA187" s="76"/>
      <c r="AB187" s="76"/>
      <c r="AC187" s="76"/>
      <c r="AD187" s="76"/>
      <c r="AE187" s="76"/>
    </row>
    <row r="188" spans="1:31" x14ac:dyDescent="0.2">
      <c r="C188" s="52" t="s">
        <v>53</v>
      </c>
      <c r="E188" s="74">
        <f>ROUND(H188/9*6,2)</f>
        <v>10.93</v>
      </c>
      <c r="F188" s="74">
        <f>ROUND(H188/9*7,2)</f>
        <v>12.75</v>
      </c>
      <c r="G188" s="74">
        <f>ROUND(H188/9*8,2)</f>
        <v>14.57</v>
      </c>
      <c r="H188" s="76">
        <f>J280</f>
        <v>16.39</v>
      </c>
      <c r="I188" s="74">
        <f>ROUND(H188/9*11,2)</f>
        <v>20.03</v>
      </c>
      <c r="J188" s="74">
        <f>ROUND(H188/9*13,2)</f>
        <v>23.67</v>
      </c>
      <c r="K188" s="74">
        <f>ROUND(H188/9*15,2)</f>
        <v>27.32</v>
      </c>
      <c r="L188" s="74">
        <f>ROUND(H188/9*18,2)</f>
        <v>32.78</v>
      </c>
      <c r="Q188" s="76"/>
      <c r="R188" s="76"/>
      <c r="S188" s="76"/>
      <c r="T188" s="76"/>
      <c r="U188" s="76"/>
      <c r="W188" s="76"/>
      <c r="X188" s="76"/>
      <c r="Y188" s="76"/>
      <c r="Z188" s="76"/>
      <c r="AA188" s="76"/>
      <c r="AB188" s="76"/>
      <c r="AC188" s="76"/>
      <c r="AD188" s="76"/>
      <c r="AE188" s="76"/>
    </row>
    <row r="189" spans="1:31" s="71" customFormat="1" ht="19.5" customHeight="1" x14ac:dyDescent="0.25">
      <c r="A189" s="77"/>
      <c r="B189" s="78"/>
      <c r="C189" s="73" t="s">
        <v>42</v>
      </c>
      <c r="E189" s="75">
        <f>IF([2]CALCULATION!E200=E185+E186+E187+E188,E185+E186+E187+E188,"Error")</f>
        <v>994.50999999999988</v>
      </c>
      <c r="F189" s="75">
        <f>IF([2]CALCULATION!F200=F185+F186+F187+F188,F185+F186+F187+F188,"Error")</f>
        <v>1160.26</v>
      </c>
      <c r="G189" s="75">
        <f>IF([2]CALCULATION!G200=G185+G186+G187+G188,G185+G186+G187+G188,"Error")</f>
        <v>1326.01</v>
      </c>
      <c r="H189" s="75">
        <f>IF([2]CALCULATION!H200=H185+H186+H187+H188,H185+H186+H187+H188,"Error")</f>
        <v>1491.76</v>
      </c>
      <c r="I189" s="75">
        <f>IF([2]CALCULATION!I200=I185+I186+I187+I188,I185+I186+I187+I188,"Error")</f>
        <v>1823.26</v>
      </c>
      <c r="J189" s="75">
        <f>IF([2]CALCULATION!J200=J185+J186+J187+J188,J185+J186+J187+J188,"Error")</f>
        <v>2154.7600000000002</v>
      </c>
      <c r="K189" s="75">
        <f>IF([2]CALCULATION!K200=K185+K186+K187+K188,K185+K186+K187+K188,"Error")</f>
        <v>2486.27</v>
      </c>
      <c r="L189" s="75">
        <f>IF([2]CALCULATION!L200=L185+L186+L187+L188,L185+L186+L187+L188,"Error")</f>
        <v>2983.52</v>
      </c>
      <c r="Q189" s="79"/>
      <c r="R189" s="79"/>
      <c r="S189" s="79"/>
      <c r="T189" s="79"/>
      <c r="U189" s="79"/>
      <c r="W189" s="79"/>
      <c r="X189" s="79"/>
      <c r="Y189" s="79"/>
      <c r="Z189" s="79"/>
      <c r="AA189" s="79"/>
      <c r="AB189" s="79"/>
      <c r="AC189" s="79"/>
      <c r="AD189" s="79"/>
      <c r="AE189" s="79"/>
    </row>
    <row r="190" spans="1:31" s="71" customFormat="1" ht="4.5" customHeight="1" x14ac:dyDescent="0.25">
      <c r="A190" s="77"/>
      <c r="B190" s="78"/>
      <c r="C190" s="73"/>
      <c r="E190" s="75"/>
      <c r="F190" s="75"/>
      <c r="G190" s="75"/>
      <c r="H190" s="75"/>
      <c r="I190" s="75"/>
      <c r="J190" s="75"/>
      <c r="K190" s="75"/>
      <c r="L190" s="75"/>
      <c r="Q190" s="79"/>
      <c r="R190" s="79"/>
      <c r="S190" s="79"/>
      <c r="T190" s="79"/>
      <c r="U190" s="79"/>
      <c r="W190" s="79"/>
      <c r="X190" s="79"/>
      <c r="Y190" s="79"/>
      <c r="Z190" s="79"/>
      <c r="AA190" s="79"/>
      <c r="AB190" s="79"/>
      <c r="AC190" s="79"/>
      <c r="AD190" s="79"/>
      <c r="AE190" s="79"/>
    </row>
    <row r="191" spans="1:31" ht="15.75" x14ac:dyDescent="0.25">
      <c r="C191" s="73" t="s">
        <v>71</v>
      </c>
      <c r="Q191" s="76"/>
      <c r="R191" s="76"/>
      <c r="S191" s="76"/>
      <c r="T191" s="76"/>
      <c r="U191" s="76"/>
      <c r="W191" s="76"/>
      <c r="X191" s="76"/>
      <c r="Y191" s="76"/>
      <c r="Z191" s="76"/>
      <c r="AA191" s="76"/>
      <c r="AB191" s="76"/>
      <c r="AC191" s="76"/>
      <c r="AD191" s="76"/>
      <c r="AE191" s="76"/>
    </row>
    <row r="192" spans="1:31" x14ac:dyDescent="0.2">
      <c r="C192" s="52" t="s">
        <v>50</v>
      </c>
      <c r="E192" s="74">
        <f>E41</f>
        <v>136.93</v>
      </c>
      <c r="F192" s="74">
        <f t="shared" ref="F192:L192" si="55">F41</f>
        <v>159.75</v>
      </c>
      <c r="G192" s="74">
        <f t="shared" si="55"/>
        <v>182.57</v>
      </c>
      <c r="H192" s="74">
        <f t="shared" si="55"/>
        <v>205.39</v>
      </c>
      <c r="I192" s="74">
        <f t="shared" si="55"/>
        <v>251.03</v>
      </c>
      <c r="J192" s="74">
        <f t="shared" si="55"/>
        <v>296.67</v>
      </c>
      <c r="K192" s="74">
        <f t="shared" si="55"/>
        <v>342.32</v>
      </c>
      <c r="L192" s="74">
        <f t="shared" si="55"/>
        <v>410.78</v>
      </c>
      <c r="M192" s="74"/>
      <c r="Q192" s="76"/>
      <c r="R192" s="76"/>
      <c r="S192" s="76"/>
      <c r="T192" s="76"/>
      <c r="U192" s="76"/>
      <c r="W192" s="76"/>
      <c r="X192" s="76"/>
      <c r="Y192" s="76"/>
      <c r="Z192" s="76"/>
      <c r="AA192" s="76"/>
      <c r="AB192" s="76"/>
      <c r="AC192" s="76"/>
      <c r="AD192" s="76"/>
      <c r="AE192" s="76"/>
    </row>
    <row r="193" spans="1:31" x14ac:dyDescent="0.2">
      <c r="C193" s="52" t="s">
        <v>51</v>
      </c>
      <c r="E193" s="74">
        <f>E43</f>
        <v>712.68</v>
      </c>
      <c r="F193" s="74">
        <f t="shared" ref="F193:L193" si="56">F43</f>
        <v>831.46</v>
      </c>
      <c r="G193" s="74">
        <f t="shared" si="56"/>
        <v>950.24</v>
      </c>
      <c r="H193" s="74">
        <f t="shared" si="56"/>
        <v>1069.02</v>
      </c>
      <c r="I193" s="74">
        <f t="shared" si="56"/>
        <v>1306.58</v>
      </c>
      <c r="J193" s="74">
        <f t="shared" si="56"/>
        <v>1544.14</v>
      </c>
      <c r="K193" s="74">
        <f t="shared" si="56"/>
        <v>1781.7</v>
      </c>
      <c r="L193" s="74">
        <f t="shared" si="56"/>
        <v>2138.04</v>
      </c>
      <c r="Q193" s="76"/>
      <c r="R193" s="76"/>
      <c r="S193" s="76"/>
      <c r="T193" s="76"/>
      <c r="U193" s="76"/>
      <c r="W193" s="76"/>
      <c r="X193" s="76"/>
      <c r="Y193" s="76"/>
      <c r="Z193" s="76"/>
      <c r="AA193" s="76"/>
      <c r="AB193" s="76"/>
      <c r="AC193" s="76"/>
      <c r="AD193" s="76"/>
      <c r="AE193" s="76"/>
    </row>
    <row r="194" spans="1:31" x14ac:dyDescent="0.2">
      <c r="C194" s="52" t="s">
        <v>52</v>
      </c>
      <c r="E194" s="74">
        <f>E45</f>
        <v>133.97</v>
      </c>
      <c r="F194" s="74">
        <f t="shared" ref="F194:L194" si="57">F45</f>
        <v>156.30000000000001</v>
      </c>
      <c r="G194" s="74">
        <f t="shared" si="57"/>
        <v>178.63</v>
      </c>
      <c r="H194" s="74">
        <f t="shared" si="57"/>
        <v>200.96</v>
      </c>
      <c r="I194" s="74">
        <f t="shared" si="57"/>
        <v>245.62</v>
      </c>
      <c r="J194" s="74">
        <f t="shared" si="57"/>
        <v>290.27999999999997</v>
      </c>
      <c r="K194" s="74">
        <f t="shared" si="57"/>
        <v>334.93</v>
      </c>
      <c r="L194" s="74">
        <f t="shared" si="57"/>
        <v>401.92</v>
      </c>
      <c r="Q194" s="76"/>
      <c r="R194" s="76"/>
      <c r="S194" s="76"/>
      <c r="T194" s="76"/>
      <c r="U194" s="76"/>
      <c r="W194" s="76"/>
      <c r="X194" s="76"/>
      <c r="Y194" s="76"/>
      <c r="Z194" s="76"/>
      <c r="AA194" s="76"/>
      <c r="AB194" s="76"/>
      <c r="AC194" s="76"/>
      <c r="AD194" s="76"/>
      <c r="AE194" s="76"/>
    </row>
    <row r="195" spans="1:31" x14ac:dyDescent="0.2">
      <c r="C195" s="52" t="s">
        <v>53</v>
      </c>
      <c r="E195" s="74">
        <f>ROUND(H195/9*6,2)</f>
        <v>13.79</v>
      </c>
      <c r="F195" s="74">
        <f>ROUND(H195/9*7,2)</f>
        <v>16.09</v>
      </c>
      <c r="G195" s="74">
        <f>ROUND(H195/9*8,2)</f>
        <v>18.39</v>
      </c>
      <c r="H195" s="76">
        <f>J281</f>
        <v>20.69</v>
      </c>
      <c r="I195" s="74">
        <f>ROUND(H195/9*11,2)</f>
        <v>25.29</v>
      </c>
      <c r="J195" s="74">
        <f>ROUND(H195/9*13,2)</f>
        <v>29.89</v>
      </c>
      <c r="K195" s="74">
        <f>ROUND(H195/9*15,2)</f>
        <v>34.479999999999997</v>
      </c>
      <c r="L195" s="74">
        <f>ROUND(H195/9*18,2)</f>
        <v>41.38</v>
      </c>
      <c r="Q195" s="76"/>
      <c r="R195" s="76"/>
      <c r="S195" s="76"/>
      <c r="T195" s="76"/>
      <c r="U195" s="76"/>
      <c r="W195" s="76"/>
      <c r="X195" s="76"/>
      <c r="Y195" s="76"/>
      <c r="Z195" s="76"/>
      <c r="AA195" s="76"/>
      <c r="AB195" s="76"/>
      <c r="AC195" s="76"/>
      <c r="AD195" s="76"/>
      <c r="AE195" s="76"/>
    </row>
    <row r="196" spans="1:31" s="71" customFormat="1" ht="19.5" customHeight="1" x14ac:dyDescent="0.25">
      <c r="A196" s="77"/>
      <c r="B196" s="78"/>
      <c r="C196" s="73" t="s">
        <v>42</v>
      </c>
      <c r="E196" s="75">
        <f>IF([2]CALCULATION!E201=E192+E193+E194+E195,E192+E193+E194+E195,"Error")</f>
        <v>997.36999999999989</v>
      </c>
      <c r="F196" s="75">
        <f>IF([2]CALCULATION!F201=F192+F193+F194+F195,F192+F193+F194+F195,"Error")</f>
        <v>1163.5999999999999</v>
      </c>
      <c r="G196" s="75">
        <f>IF([2]CALCULATION!G201=G192+G193+G194+G195,G192+G193+G194+G195,"Error")</f>
        <v>1329.8300000000002</v>
      </c>
      <c r="H196" s="75">
        <f>IF([2]CALCULATION!H201=H192+H193+H194+H195,H192+H193+H194+H195,"Error")</f>
        <v>1496.06</v>
      </c>
      <c r="I196" s="75">
        <f>IF([2]CALCULATION!I201=I192+I193+I194+I195,I192+I193+I194+I195,"Error")</f>
        <v>1828.52</v>
      </c>
      <c r="J196" s="75">
        <f>IF([2]CALCULATION!J201=J192+J193+J194+J195,J192+J193+J194+J195,"Error")</f>
        <v>2160.98</v>
      </c>
      <c r="K196" s="75">
        <f>IF([2]CALCULATION!K201=K192+K193+K194+K195,K192+K193+K194+K195,"Error")</f>
        <v>2493.4299999999998</v>
      </c>
      <c r="L196" s="75">
        <f>IF([2]CALCULATION!L201=L192+L193+L194+L195,L192+L193+L194+L195,"Error")</f>
        <v>2992.12</v>
      </c>
      <c r="Q196" s="79"/>
      <c r="R196" s="79"/>
      <c r="S196" s="79"/>
      <c r="T196" s="79"/>
      <c r="U196" s="79"/>
      <c r="W196" s="79"/>
      <c r="X196" s="79"/>
      <c r="Y196" s="79"/>
      <c r="Z196" s="79"/>
      <c r="AA196" s="79"/>
      <c r="AB196" s="79"/>
      <c r="AC196" s="79"/>
      <c r="AD196" s="79"/>
      <c r="AE196" s="79"/>
    </row>
    <row r="197" spans="1:31" s="71" customFormat="1" ht="4.5" customHeight="1" x14ac:dyDescent="0.25">
      <c r="A197" s="77"/>
      <c r="B197" s="78"/>
      <c r="C197" s="73"/>
      <c r="E197" s="75"/>
      <c r="F197" s="75"/>
      <c r="G197" s="75"/>
      <c r="H197" s="75"/>
      <c r="I197" s="75"/>
      <c r="J197" s="75"/>
      <c r="K197" s="75"/>
      <c r="L197" s="75"/>
      <c r="Q197" s="79"/>
      <c r="R197" s="79"/>
      <c r="S197" s="79"/>
      <c r="T197" s="79"/>
      <c r="U197" s="79"/>
      <c r="W197" s="79"/>
      <c r="X197" s="79"/>
      <c r="Y197" s="79"/>
      <c r="Z197" s="79"/>
      <c r="AA197" s="79"/>
      <c r="AB197" s="79"/>
      <c r="AC197" s="79"/>
      <c r="AD197" s="79"/>
      <c r="AE197" s="79"/>
    </row>
    <row r="198" spans="1:31" ht="15.75" x14ac:dyDescent="0.25">
      <c r="C198" s="73" t="s">
        <v>72</v>
      </c>
      <c r="Q198" s="76"/>
      <c r="R198" s="76"/>
      <c r="S198" s="76"/>
      <c r="T198" s="76"/>
      <c r="U198" s="76"/>
      <c r="W198" s="76"/>
      <c r="X198" s="76"/>
      <c r="Y198" s="76"/>
      <c r="Z198" s="76"/>
      <c r="AA198" s="76"/>
      <c r="AB198" s="76"/>
      <c r="AC198" s="76"/>
      <c r="AD198" s="76"/>
      <c r="AE198" s="76"/>
    </row>
    <row r="199" spans="1:31" x14ac:dyDescent="0.2">
      <c r="C199" s="52" t="s">
        <v>50</v>
      </c>
      <c r="E199" s="74">
        <f>E41</f>
        <v>136.93</v>
      </c>
      <c r="F199" s="74">
        <f t="shared" ref="F199:L199" si="58">F41</f>
        <v>159.75</v>
      </c>
      <c r="G199" s="74">
        <f t="shared" si="58"/>
        <v>182.57</v>
      </c>
      <c r="H199" s="74">
        <f t="shared" si="58"/>
        <v>205.39</v>
      </c>
      <c r="I199" s="74">
        <f t="shared" si="58"/>
        <v>251.03</v>
      </c>
      <c r="J199" s="74">
        <f t="shared" si="58"/>
        <v>296.67</v>
      </c>
      <c r="K199" s="74">
        <f t="shared" si="58"/>
        <v>342.32</v>
      </c>
      <c r="L199" s="74">
        <f t="shared" si="58"/>
        <v>410.78</v>
      </c>
      <c r="M199" s="74"/>
      <c r="Q199" s="76"/>
      <c r="R199" s="76"/>
      <c r="S199" s="76"/>
      <c r="T199" s="76"/>
      <c r="U199" s="76"/>
      <c r="W199" s="76"/>
      <c r="X199" s="76"/>
      <c r="Y199" s="76"/>
      <c r="Z199" s="76"/>
      <c r="AA199" s="76"/>
      <c r="AB199" s="76"/>
      <c r="AC199" s="76"/>
      <c r="AD199" s="76"/>
      <c r="AE199" s="76"/>
    </row>
    <row r="200" spans="1:31" x14ac:dyDescent="0.2">
      <c r="C200" s="52" t="s">
        <v>51</v>
      </c>
      <c r="E200" s="74">
        <f t="shared" ref="E200:L200" si="59">E43</f>
        <v>712.68</v>
      </c>
      <c r="F200" s="74">
        <f t="shared" si="59"/>
        <v>831.46</v>
      </c>
      <c r="G200" s="74">
        <f t="shared" si="59"/>
        <v>950.24</v>
      </c>
      <c r="H200" s="74">
        <f t="shared" si="59"/>
        <v>1069.02</v>
      </c>
      <c r="I200" s="74">
        <f t="shared" si="59"/>
        <v>1306.58</v>
      </c>
      <c r="J200" s="74">
        <f t="shared" si="59"/>
        <v>1544.14</v>
      </c>
      <c r="K200" s="74">
        <f t="shared" si="59"/>
        <v>1781.7</v>
      </c>
      <c r="L200" s="74">
        <f t="shared" si="59"/>
        <v>2138.04</v>
      </c>
      <c r="Q200" s="76"/>
      <c r="R200" s="76"/>
      <c r="S200" s="76"/>
      <c r="T200" s="76"/>
      <c r="U200" s="76"/>
      <c r="W200" s="76"/>
      <c r="X200" s="76"/>
      <c r="Y200" s="76"/>
      <c r="Z200" s="76"/>
      <c r="AA200" s="76"/>
      <c r="AB200" s="76"/>
      <c r="AC200" s="76"/>
      <c r="AD200" s="76"/>
      <c r="AE200" s="76"/>
    </row>
    <row r="201" spans="1:31" x14ac:dyDescent="0.2">
      <c r="C201" s="52" t="s">
        <v>52</v>
      </c>
      <c r="E201" s="74">
        <f t="shared" ref="E201:L201" si="60">E45</f>
        <v>133.97</v>
      </c>
      <c r="F201" s="74">
        <f t="shared" si="60"/>
        <v>156.30000000000001</v>
      </c>
      <c r="G201" s="74">
        <f t="shared" si="60"/>
        <v>178.63</v>
      </c>
      <c r="H201" s="74">
        <f t="shared" si="60"/>
        <v>200.96</v>
      </c>
      <c r="I201" s="74">
        <f t="shared" si="60"/>
        <v>245.62</v>
      </c>
      <c r="J201" s="74">
        <f t="shared" si="60"/>
        <v>290.27999999999997</v>
      </c>
      <c r="K201" s="74">
        <f t="shared" si="60"/>
        <v>334.93</v>
      </c>
      <c r="L201" s="74">
        <f t="shared" si="60"/>
        <v>401.92</v>
      </c>
      <c r="Q201" s="76"/>
      <c r="R201" s="76"/>
      <c r="S201" s="76"/>
      <c r="T201" s="76"/>
      <c r="U201" s="76"/>
      <c r="W201" s="76"/>
      <c r="X201" s="76"/>
      <c r="Y201" s="76"/>
      <c r="Z201" s="76"/>
      <c r="AA201" s="76"/>
      <c r="AB201" s="76"/>
      <c r="AC201" s="76"/>
      <c r="AD201" s="76"/>
      <c r="AE201" s="76"/>
    </row>
    <row r="202" spans="1:31" x14ac:dyDescent="0.2">
      <c r="C202" s="52" t="s">
        <v>53</v>
      </c>
      <c r="E202" s="74">
        <f>ROUND(H202/9*6,2)</f>
        <v>16.329999999999998</v>
      </c>
      <c r="F202" s="74">
        <f>ROUND(H202/9*7,2)</f>
        <v>19.05</v>
      </c>
      <c r="G202" s="74">
        <f>ROUND(H202/9*8,2)</f>
        <v>21.77</v>
      </c>
      <c r="H202" s="76">
        <f>J282</f>
        <v>24.49</v>
      </c>
      <c r="I202" s="74">
        <f>ROUND(H202/9*11,2)</f>
        <v>29.93</v>
      </c>
      <c r="J202" s="74">
        <f>ROUND(H202/9*13,2)</f>
        <v>35.369999999999997</v>
      </c>
      <c r="K202" s="74">
        <f>ROUND(H202/9*15,2)</f>
        <v>40.82</v>
      </c>
      <c r="L202" s="74">
        <f>ROUND(H202/9*18,2)</f>
        <v>48.98</v>
      </c>
      <c r="Q202" s="76"/>
      <c r="R202" s="76"/>
      <c r="S202" s="76"/>
      <c r="T202" s="76"/>
      <c r="U202" s="76"/>
      <c r="W202" s="76"/>
      <c r="X202" s="76"/>
      <c r="Y202" s="76"/>
      <c r="Z202" s="76"/>
      <c r="AA202" s="76"/>
      <c r="AB202" s="76"/>
      <c r="AC202" s="76"/>
      <c r="AD202" s="76"/>
      <c r="AE202" s="76"/>
    </row>
    <row r="203" spans="1:31" s="71" customFormat="1" ht="15.75" x14ac:dyDescent="0.25">
      <c r="A203" s="77"/>
      <c r="B203" s="78"/>
      <c r="C203" s="73" t="s">
        <v>42</v>
      </c>
      <c r="E203" s="75">
        <f>IF([2]CALCULATION!E202=E199+E200+E201+E202,E199+E200+E201+E202,"Error")</f>
        <v>999.91</v>
      </c>
      <c r="F203" s="75">
        <f>IF([2]CALCULATION!F202=F199+F200+F201+F202,F199+F200+F201+F202,"Error")</f>
        <v>1166.56</v>
      </c>
      <c r="G203" s="75">
        <f>IF([2]CALCULATION!G202=G199+G200+G201+G202,G199+G200+G201+G202,"Error")</f>
        <v>1333.21</v>
      </c>
      <c r="H203" s="75">
        <f>IF([2]CALCULATION!H202=H199+H200+H201+H202,H199+H200+H201+H202,"Error")</f>
        <v>1499.86</v>
      </c>
      <c r="I203" s="75">
        <f>IF([2]CALCULATION!I202=I199+I200+I201+I202,I199+I200+I201+I202,"Error")</f>
        <v>1833.16</v>
      </c>
      <c r="J203" s="75">
        <f>IF([2]CALCULATION!J202=J199+J200+J201+J202,J199+J200+J201+J202,"Error")</f>
        <v>2166.46</v>
      </c>
      <c r="K203" s="75">
        <f>IF([2]CALCULATION!K202=K199+K200+K201+K202,K199+K200+K201+K202,"Error")</f>
        <v>2499.77</v>
      </c>
      <c r="L203" s="75">
        <f>IF([2]CALCULATION!L202=L199+L200+L201+L202,L199+L200+L201+L202,"Error")</f>
        <v>2999.72</v>
      </c>
      <c r="Q203" s="79"/>
      <c r="R203" s="79"/>
      <c r="S203" s="79"/>
      <c r="T203" s="79"/>
      <c r="U203" s="79"/>
      <c r="W203" s="79"/>
      <c r="X203" s="79"/>
      <c r="Y203" s="79"/>
      <c r="Z203" s="79"/>
      <c r="AA203" s="79"/>
      <c r="AB203" s="79"/>
      <c r="AC203" s="79"/>
      <c r="AD203" s="79"/>
      <c r="AE203" s="79"/>
    </row>
    <row r="204" spans="1:31" s="71" customFormat="1" ht="6.75" customHeight="1" x14ac:dyDescent="0.25">
      <c r="A204" s="77"/>
      <c r="B204" s="78"/>
      <c r="C204" s="73"/>
      <c r="E204" s="75"/>
      <c r="F204" s="75"/>
      <c r="G204" s="75"/>
      <c r="H204" s="75"/>
      <c r="I204" s="75"/>
      <c r="J204" s="75"/>
      <c r="K204" s="75"/>
      <c r="L204" s="75"/>
      <c r="Q204" s="79"/>
      <c r="R204" s="79"/>
      <c r="S204" s="79"/>
      <c r="T204" s="79"/>
      <c r="U204" s="79"/>
      <c r="W204" s="79"/>
      <c r="X204" s="79"/>
      <c r="Y204" s="79"/>
      <c r="Z204" s="79"/>
      <c r="AA204" s="79"/>
      <c r="AB204" s="79"/>
      <c r="AC204" s="79"/>
      <c r="AD204" s="79"/>
      <c r="AE204" s="79"/>
    </row>
    <row r="205" spans="1:31" ht="15.75" x14ac:dyDescent="0.25">
      <c r="C205" s="73" t="s">
        <v>73</v>
      </c>
      <c r="Q205" s="76"/>
      <c r="R205" s="76"/>
      <c r="S205" s="76"/>
      <c r="T205" s="76"/>
      <c r="U205" s="76"/>
      <c r="W205" s="76"/>
      <c r="X205" s="76"/>
      <c r="Y205" s="76"/>
      <c r="Z205" s="76"/>
      <c r="AA205" s="76"/>
      <c r="AB205" s="76"/>
      <c r="AC205" s="76"/>
      <c r="AD205" s="76"/>
      <c r="AE205" s="76"/>
    </row>
    <row r="206" spans="1:31" x14ac:dyDescent="0.2">
      <c r="C206" s="52" t="s">
        <v>50</v>
      </c>
      <c r="E206" s="74">
        <f>E41</f>
        <v>136.93</v>
      </c>
      <c r="F206" s="74">
        <f t="shared" ref="F206:L206" si="61">F41</f>
        <v>159.75</v>
      </c>
      <c r="G206" s="74">
        <f t="shared" si="61"/>
        <v>182.57</v>
      </c>
      <c r="H206" s="74">
        <f t="shared" si="61"/>
        <v>205.39</v>
      </c>
      <c r="I206" s="74">
        <f t="shared" si="61"/>
        <v>251.03</v>
      </c>
      <c r="J206" s="74">
        <f t="shared" si="61"/>
        <v>296.67</v>
      </c>
      <c r="K206" s="74">
        <f t="shared" si="61"/>
        <v>342.32</v>
      </c>
      <c r="L206" s="74">
        <f t="shared" si="61"/>
        <v>410.78</v>
      </c>
      <c r="M206" s="74"/>
      <c r="Q206" s="76"/>
      <c r="R206" s="76"/>
      <c r="S206" s="76"/>
      <c r="T206" s="76"/>
      <c r="U206" s="76"/>
      <c r="W206" s="76"/>
      <c r="X206" s="76"/>
      <c r="Y206" s="76"/>
      <c r="Z206" s="76"/>
      <c r="AA206" s="76"/>
      <c r="AB206" s="76"/>
      <c r="AC206" s="76"/>
      <c r="AD206" s="76"/>
      <c r="AE206" s="76"/>
    </row>
    <row r="207" spans="1:31" x14ac:dyDescent="0.2">
      <c r="C207" s="52" t="s">
        <v>51</v>
      </c>
      <c r="E207" s="74">
        <f>E43</f>
        <v>712.68</v>
      </c>
      <c r="F207" s="74">
        <f t="shared" ref="F207:L207" si="62">F43</f>
        <v>831.46</v>
      </c>
      <c r="G207" s="74">
        <f t="shared" si="62"/>
        <v>950.24</v>
      </c>
      <c r="H207" s="74">
        <f t="shared" si="62"/>
        <v>1069.02</v>
      </c>
      <c r="I207" s="74">
        <f t="shared" si="62"/>
        <v>1306.58</v>
      </c>
      <c r="J207" s="74">
        <f t="shared" si="62"/>
        <v>1544.14</v>
      </c>
      <c r="K207" s="74">
        <f t="shared" si="62"/>
        <v>1781.7</v>
      </c>
      <c r="L207" s="74">
        <f t="shared" si="62"/>
        <v>2138.04</v>
      </c>
      <c r="Q207" s="76"/>
      <c r="R207" s="76"/>
      <c r="S207" s="76"/>
      <c r="T207" s="76"/>
      <c r="U207" s="76"/>
      <c r="W207" s="76"/>
      <c r="X207" s="76"/>
      <c r="Y207" s="76"/>
      <c r="Z207" s="76"/>
      <c r="AA207" s="76"/>
      <c r="AB207" s="76"/>
      <c r="AC207" s="76"/>
      <c r="AD207" s="76"/>
      <c r="AE207" s="76"/>
    </row>
    <row r="208" spans="1:31" x14ac:dyDescent="0.2">
      <c r="C208" s="52" t="s">
        <v>52</v>
      </c>
      <c r="E208" s="74">
        <f>E45</f>
        <v>133.97</v>
      </c>
      <c r="F208" s="74">
        <f t="shared" ref="F208:L208" si="63">F45</f>
        <v>156.30000000000001</v>
      </c>
      <c r="G208" s="74">
        <f t="shared" si="63"/>
        <v>178.63</v>
      </c>
      <c r="H208" s="74">
        <f t="shared" si="63"/>
        <v>200.96</v>
      </c>
      <c r="I208" s="74">
        <f t="shared" si="63"/>
        <v>245.62</v>
      </c>
      <c r="J208" s="74">
        <f t="shared" si="63"/>
        <v>290.27999999999997</v>
      </c>
      <c r="K208" s="74">
        <f t="shared" si="63"/>
        <v>334.93</v>
      </c>
      <c r="L208" s="74">
        <f t="shared" si="63"/>
        <v>401.92</v>
      </c>
      <c r="Q208" s="76"/>
      <c r="R208" s="76"/>
      <c r="S208" s="76"/>
      <c r="T208" s="76"/>
      <c r="U208" s="76"/>
      <c r="W208" s="76"/>
      <c r="X208" s="76"/>
      <c r="Y208" s="76"/>
      <c r="Z208" s="76"/>
      <c r="AA208" s="76"/>
      <c r="AB208" s="76"/>
      <c r="AC208" s="76"/>
      <c r="AD208" s="76"/>
      <c r="AE208" s="76"/>
    </row>
    <row r="209" spans="1:31" x14ac:dyDescent="0.2">
      <c r="C209" s="52" t="s">
        <v>53</v>
      </c>
      <c r="E209" s="74">
        <f>ROUND(H209/9*6,2)</f>
        <v>25.64</v>
      </c>
      <c r="F209" s="74">
        <f>ROUND(H209/9*7,2)</f>
        <v>29.91</v>
      </c>
      <c r="G209" s="74">
        <f>ROUND(H209/9*8,2)</f>
        <v>34.19</v>
      </c>
      <c r="H209" s="76">
        <f>J283</f>
        <v>38.46</v>
      </c>
      <c r="I209" s="74">
        <f>ROUND(H209/9*11,2)</f>
        <v>47.01</v>
      </c>
      <c r="J209" s="74">
        <f>ROUND(H209/9*13,2)</f>
        <v>55.55</v>
      </c>
      <c r="K209" s="74">
        <f>ROUND(H209/9*15,2)</f>
        <v>64.099999999999994</v>
      </c>
      <c r="L209" s="74">
        <f>ROUND(H209/9*18,2)</f>
        <v>76.92</v>
      </c>
      <c r="Q209" s="76"/>
      <c r="R209" s="76"/>
      <c r="S209" s="76"/>
      <c r="T209" s="76"/>
      <c r="U209" s="76"/>
      <c r="W209" s="76"/>
      <c r="X209" s="76"/>
      <c r="Y209" s="76"/>
      <c r="Z209" s="76"/>
      <c r="AA209" s="76"/>
      <c r="AB209" s="76"/>
      <c r="AC209" s="76"/>
      <c r="AD209" s="76"/>
      <c r="AE209" s="76"/>
    </row>
    <row r="210" spans="1:31" s="71" customFormat="1" ht="15.75" x14ac:dyDescent="0.25">
      <c r="A210" s="77"/>
      <c r="B210" s="78"/>
      <c r="C210" s="73" t="s">
        <v>42</v>
      </c>
      <c r="E210" s="75">
        <f>IF([2]CALCULATION!E203=E206+E207+E208+E209,E206+E207+E208+E209,"Error")</f>
        <v>1009.2199999999999</v>
      </c>
      <c r="F210" s="75">
        <f>IF([2]CALCULATION!F203=F206+F207+F208+F209,F206+F207+F208+F209,"Error")</f>
        <v>1177.42</v>
      </c>
      <c r="G210" s="75">
        <f>IF([2]CALCULATION!G203=G206+G207+G208+G209,G206+G207+G208+G209,"Error")</f>
        <v>1345.63</v>
      </c>
      <c r="H210" s="75">
        <f>IF([2]CALCULATION!H203=H206+H207+H208+H209,H206+H207+H208+H209,"Error")</f>
        <v>1513.83</v>
      </c>
      <c r="I210" s="75">
        <f>IF([2]CALCULATION!I203=I206+I207+I208+I209,I206+I207+I208+I209,"Error")</f>
        <v>1850.24</v>
      </c>
      <c r="J210" s="75">
        <f>IF([2]CALCULATION!J203=J206+J207+J208+J209,J206+J207+J208+J209,"Error")</f>
        <v>2186.6400000000003</v>
      </c>
      <c r="K210" s="75">
        <f>IF([2]CALCULATION!K203=K206+K207+K208+K209,K206+K207+K208+K209,"Error")</f>
        <v>2523.0499999999997</v>
      </c>
      <c r="L210" s="75">
        <f>IF([2]CALCULATION!L203=L206+L207+L208+L209,L206+L207+L208+L209,"Error")</f>
        <v>3027.66</v>
      </c>
      <c r="Q210" s="79"/>
      <c r="R210" s="79"/>
      <c r="S210" s="79"/>
      <c r="T210" s="79"/>
      <c r="U210" s="79"/>
      <c r="W210" s="79"/>
      <c r="X210" s="79"/>
      <c r="Y210" s="79"/>
      <c r="Z210" s="79"/>
      <c r="AA210" s="79"/>
      <c r="AB210" s="79"/>
      <c r="AC210" s="79"/>
      <c r="AD210" s="79"/>
      <c r="AE210" s="79"/>
    </row>
    <row r="211" spans="1:31" s="71" customFormat="1" ht="6.75" customHeight="1" x14ac:dyDescent="0.25">
      <c r="A211" s="77"/>
      <c r="B211" s="78"/>
      <c r="C211" s="73"/>
      <c r="E211" s="75"/>
      <c r="F211" s="75"/>
      <c r="G211" s="75"/>
      <c r="H211" s="75"/>
      <c r="I211" s="75"/>
      <c r="J211" s="75"/>
      <c r="K211" s="75"/>
      <c r="L211" s="75"/>
      <c r="Q211" s="79"/>
      <c r="R211" s="79"/>
      <c r="S211" s="79"/>
      <c r="T211" s="79"/>
      <c r="U211" s="79"/>
      <c r="W211" s="79"/>
      <c r="X211" s="79"/>
      <c r="Y211" s="79"/>
      <c r="Z211" s="79"/>
      <c r="AA211" s="79"/>
      <c r="AB211" s="79"/>
      <c r="AC211" s="79"/>
      <c r="AD211" s="79"/>
      <c r="AE211" s="79"/>
    </row>
    <row r="212" spans="1:31" ht="18.75" customHeight="1" x14ac:dyDescent="0.3">
      <c r="D212" s="71"/>
      <c r="J212" s="130" t="s">
        <v>46</v>
      </c>
      <c r="K212" s="130"/>
      <c r="L212" s="130"/>
      <c r="Q212" s="76"/>
      <c r="R212" s="76"/>
      <c r="S212" s="76"/>
      <c r="T212" s="76"/>
      <c r="U212" s="76"/>
      <c r="W212" s="76"/>
      <c r="X212" s="76"/>
      <c r="Y212" s="76"/>
      <c r="Z212" s="76"/>
      <c r="AA212" s="76"/>
      <c r="AB212" s="76"/>
      <c r="AC212" s="76"/>
      <c r="AD212" s="76"/>
      <c r="AE212" s="76"/>
    </row>
    <row r="213" spans="1:31" ht="18.75" customHeight="1" x14ac:dyDescent="0.25">
      <c r="C213" s="69" t="s">
        <v>48</v>
      </c>
      <c r="D213" s="71"/>
      <c r="J213" s="32"/>
      <c r="K213" s="32"/>
      <c r="L213" s="32"/>
      <c r="Q213" s="76"/>
      <c r="R213" s="76"/>
      <c r="S213" s="76"/>
      <c r="T213" s="76"/>
      <c r="U213" s="76"/>
      <c r="W213" s="76"/>
      <c r="X213" s="76"/>
      <c r="Y213" s="76"/>
      <c r="Z213" s="76"/>
      <c r="AA213" s="76"/>
      <c r="AB213" s="76"/>
      <c r="AC213" s="76"/>
      <c r="AD213" s="76"/>
      <c r="AE213" s="76"/>
    </row>
    <row r="214" spans="1:31" s="71" customFormat="1" ht="6.75" customHeight="1" x14ac:dyDescent="0.25">
      <c r="A214" s="77"/>
      <c r="B214" s="78"/>
      <c r="C214" s="73"/>
      <c r="E214" s="75"/>
      <c r="F214" s="75"/>
      <c r="G214" s="75"/>
      <c r="H214" s="75"/>
      <c r="I214" s="75"/>
      <c r="J214" s="75"/>
      <c r="K214" s="75"/>
      <c r="L214" s="75"/>
      <c r="Q214" s="79"/>
      <c r="R214" s="79"/>
      <c r="S214" s="79"/>
      <c r="T214" s="79"/>
      <c r="U214" s="79"/>
      <c r="W214" s="79"/>
      <c r="X214" s="79"/>
      <c r="Y214" s="79"/>
      <c r="Z214" s="79"/>
      <c r="AA214" s="79"/>
      <c r="AB214" s="79"/>
      <c r="AC214" s="79"/>
      <c r="AD214" s="79"/>
      <c r="AE214" s="79"/>
    </row>
    <row r="215" spans="1:31" s="71" customFormat="1" ht="18" x14ac:dyDescent="0.25">
      <c r="A215" s="77"/>
      <c r="B215" s="78"/>
      <c r="C215" s="3"/>
      <c r="E215" s="128" t="s">
        <v>29</v>
      </c>
      <c r="F215" s="129"/>
      <c r="G215" s="129"/>
      <c r="H215" s="129"/>
      <c r="I215" s="129"/>
      <c r="J215" s="129"/>
      <c r="K215" s="129"/>
      <c r="L215" s="129"/>
      <c r="Q215" s="79"/>
      <c r="R215" s="79"/>
      <c r="S215" s="79"/>
      <c r="T215" s="79"/>
      <c r="U215" s="79"/>
      <c r="W215" s="79"/>
      <c r="X215" s="79"/>
      <c r="Y215" s="79"/>
      <c r="Z215" s="79"/>
      <c r="AA215" s="79"/>
      <c r="AB215" s="79"/>
      <c r="AC215" s="79"/>
      <c r="AD215" s="79"/>
      <c r="AE215" s="79"/>
    </row>
    <row r="216" spans="1:31" s="71" customFormat="1" ht="15.75" x14ac:dyDescent="0.25">
      <c r="A216" s="77"/>
      <c r="B216" s="78"/>
      <c r="C216" s="3"/>
      <c r="D216" s="3"/>
      <c r="E216" s="72" t="s">
        <v>30</v>
      </c>
      <c r="F216" s="72" t="s">
        <v>31</v>
      </c>
      <c r="G216" s="72" t="s">
        <v>32</v>
      </c>
      <c r="H216" s="72" t="s">
        <v>33</v>
      </c>
      <c r="I216" s="72" t="s">
        <v>34</v>
      </c>
      <c r="J216" s="72" t="s">
        <v>35</v>
      </c>
      <c r="K216" s="72" t="s">
        <v>36</v>
      </c>
      <c r="L216" s="72" t="s">
        <v>37</v>
      </c>
      <c r="Q216" s="79"/>
      <c r="R216" s="79"/>
      <c r="S216" s="79"/>
      <c r="T216" s="79"/>
      <c r="U216" s="79"/>
      <c r="W216" s="79"/>
      <c r="X216" s="79"/>
      <c r="Y216" s="79"/>
      <c r="Z216" s="79"/>
      <c r="AA216" s="79"/>
      <c r="AB216" s="79"/>
      <c r="AC216" s="79"/>
      <c r="AD216" s="79"/>
      <c r="AE216" s="79"/>
    </row>
    <row r="217" spans="1:31" s="71" customFormat="1" ht="15.75" x14ac:dyDescent="0.25">
      <c r="A217" s="77"/>
      <c r="B217" s="78"/>
      <c r="C217" s="3"/>
      <c r="D217" s="3"/>
      <c r="E217" s="72" t="s">
        <v>38</v>
      </c>
      <c r="F217" s="72" t="s">
        <v>38</v>
      </c>
      <c r="G217" s="72" t="s">
        <v>38</v>
      </c>
      <c r="H217" s="72" t="s">
        <v>38</v>
      </c>
      <c r="I217" s="72" t="s">
        <v>38</v>
      </c>
      <c r="J217" s="72" t="s">
        <v>38</v>
      </c>
      <c r="K217" s="72" t="s">
        <v>38</v>
      </c>
      <c r="L217" s="72" t="s">
        <v>38</v>
      </c>
      <c r="Q217" s="79"/>
      <c r="R217" s="79"/>
      <c r="S217" s="79"/>
      <c r="T217" s="79"/>
      <c r="U217" s="79"/>
      <c r="W217" s="79"/>
      <c r="X217" s="79"/>
      <c r="Y217" s="79"/>
      <c r="Z217" s="79"/>
      <c r="AA217" s="79"/>
      <c r="AB217" s="79"/>
      <c r="AC217" s="79"/>
      <c r="AD217" s="79"/>
      <c r="AE217" s="79"/>
    </row>
    <row r="218" spans="1:31" ht="15.75" x14ac:dyDescent="0.25">
      <c r="C218" s="73" t="s">
        <v>74</v>
      </c>
      <c r="Q218" s="76"/>
      <c r="R218" s="76"/>
      <c r="S218" s="76"/>
      <c r="T218" s="76"/>
      <c r="U218" s="76"/>
      <c r="W218" s="76"/>
      <c r="X218" s="76"/>
      <c r="Y218" s="76"/>
      <c r="Z218" s="76"/>
      <c r="AA218" s="76"/>
      <c r="AB218" s="76"/>
      <c r="AC218" s="76"/>
      <c r="AD218" s="76"/>
      <c r="AE218" s="76"/>
    </row>
    <row r="219" spans="1:31" x14ac:dyDescent="0.2">
      <c r="C219" s="52" t="s">
        <v>50</v>
      </c>
      <c r="E219" s="74">
        <f>E41</f>
        <v>136.93</v>
      </c>
      <c r="F219" s="74">
        <f t="shared" ref="F219:L219" si="64">F41</f>
        <v>159.75</v>
      </c>
      <c r="G219" s="74">
        <f t="shared" si="64"/>
        <v>182.57</v>
      </c>
      <c r="H219" s="74">
        <f t="shared" si="64"/>
        <v>205.39</v>
      </c>
      <c r="I219" s="74">
        <f t="shared" si="64"/>
        <v>251.03</v>
      </c>
      <c r="J219" s="74">
        <f t="shared" si="64"/>
        <v>296.67</v>
      </c>
      <c r="K219" s="74">
        <f t="shared" si="64"/>
        <v>342.32</v>
      </c>
      <c r="L219" s="74">
        <f t="shared" si="64"/>
        <v>410.78</v>
      </c>
      <c r="M219" s="74"/>
      <c r="Q219" s="76"/>
      <c r="R219" s="76"/>
      <c r="S219" s="76"/>
      <c r="T219" s="76"/>
      <c r="U219" s="76"/>
      <c r="W219" s="76"/>
      <c r="X219" s="76"/>
      <c r="Y219" s="76"/>
      <c r="Z219" s="76"/>
      <c r="AA219" s="76"/>
      <c r="AB219" s="76"/>
      <c r="AC219" s="76"/>
      <c r="AD219" s="76"/>
      <c r="AE219" s="76"/>
    </row>
    <row r="220" spans="1:31" x14ac:dyDescent="0.2">
      <c r="C220" s="52" t="s">
        <v>51</v>
      </c>
      <c r="E220" s="74">
        <f>E43</f>
        <v>712.68</v>
      </c>
      <c r="F220" s="74">
        <f t="shared" ref="F220:L220" si="65">F43</f>
        <v>831.46</v>
      </c>
      <c r="G220" s="74">
        <f t="shared" si="65"/>
        <v>950.24</v>
      </c>
      <c r="H220" s="74">
        <f t="shared" si="65"/>
        <v>1069.02</v>
      </c>
      <c r="I220" s="74">
        <f t="shared" si="65"/>
        <v>1306.58</v>
      </c>
      <c r="J220" s="74">
        <f t="shared" si="65"/>
        <v>1544.14</v>
      </c>
      <c r="K220" s="74">
        <f t="shared" si="65"/>
        <v>1781.7</v>
      </c>
      <c r="L220" s="74">
        <f t="shared" si="65"/>
        <v>2138.04</v>
      </c>
      <c r="Q220" s="76"/>
      <c r="R220" s="76"/>
      <c r="S220" s="76"/>
      <c r="T220" s="76"/>
      <c r="U220" s="76"/>
      <c r="W220" s="76"/>
      <c r="X220" s="76"/>
      <c r="Y220" s="76"/>
      <c r="Z220" s="76"/>
      <c r="AA220" s="76"/>
      <c r="AB220" s="76"/>
      <c r="AC220" s="76"/>
      <c r="AD220" s="76"/>
      <c r="AE220" s="76"/>
    </row>
    <row r="221" spans="1:31" x14ac:dyDescent="0.2">
      <c r="C221" s="52" t="s">
        <v>52</v>
      </c>
      <c r="E221" s="74">
        <f>E45</f>
        <v>133.97</v>
      </c>
      <c r="F221" s="74">
        <f t="shared" ref="F221:L221" si="66">F45</f>
        <v>156.30000000000001</v>
      </c>
      <c r="G221" s="74">
        <f t="shared" si="66"/>
        <v>178.63</v>
      </c>
      <c r="H221" s="74">
        <f t="shared" si="66"/>
        <v>200.96</v>
      </c>
      <c r="I221" s="74">
        <f t="shared" si="66"/>
        <v>245.62</v>
      </c>
      <c r="J221" s="74">
        <f t="shared" si="66"/>
        <v>290.27999999999997</v>
      </c>
      <c r="K221" s="74">
        <f t="shared" si="66"/>
        <v>334.93</v>
      </c>
      <c r="L221" s="74">
        <f t="shared" si="66"/>
        <v>401.92</v>
      </c>
      <c r="Q221" s="76"/>
      <c r="R221" s="76"/>
      <c r="S221" s="76"/>
      <c r="T221" s="76"/>
      <c r="U221" s="76"/>
      <c r="W221" s="76"/>
      <c r="X221" s="76"/>
      <c r="Y221" s="76"/>
      <c r="Z221" s="76"/>
      <c r="AA221" s="76"/>
      <c r="AB221" s="76"/>
      <c r="AC221" s="76"/>
      <c r="AD221" s="76"/>
      <c r="AE221" s="76"/>
    </row>
    <row r="222" spans="1:31" x14ac:dyDescent="0.2">
      <c r="C222" s="52" t="s">
        <v>53</v>
      </c>
      <c r="E222" s="74">
        <f>ROUND(H222/9*6,2)</f>
        <v>11.11</v>
      </c>
      <c r="F222" s="74">
        <f>ROUND(H222/9*7,2)</f>
        <v>12.97</v>
      </c>
      <c r="G222" s="74">
        <f>ROUND(H222/9*8,2)</f>
        <v>14.82</v>
      </c>
      <c r="H222" s="76">
        <f>J284</f>
        <v>16.670000000000002</v>
      </c>
      <c r="I222" s="74">
        <f>ROUND(H222/9*11,2)</f>
        <v>20.37</v>
      </c>
      <c r="J222" s="74">
        <f>ROUND(H222/9*13,2)</f>
        <v>24.08</v>
      </c>
      <c r="K222" s="74">
        <f>ROUND(H222/9*15,2)</f>
        <v>27.78</v>
      </c>
      <c r="L222" s="74">
        <f>ROUND(H222/9*18,2)</f>
        <v>33.340000000000003</v>
      </c>
      <c r="Q222" s="76"/>
      <c r="R222" s="76"/>
      <c r="S222" s="76"/>
      <c r="T222" s="76"/>
      <c r="U222" s="76"/>
      <c r="W222" s="76"/>
      <c r="X222" s="76"/>
      <c r="Y222" s="76"/>
      <c r="Z222" s="76"/>
      <c r="AA222" s="76"/>
      <c r="AB222" s="76"/>
      <c r="AC222" s="76"/>
      <c r="AD222" s="76"/>
      <c r="AE222" s="76"/>
    </row>
    <row r="223" spans="1:31" s="71" customFormat="1" ht="15.75" x14ac:dyDescent="0.25">
      <c r="A223" s="77"/>
      <c r="B223" s="78"/>
      <c r="C223" s="73" t="s">
        <v>42</v>
      </c>
      <c r="E223" s="75">
        <f>IF([2]CALCULATION!E204=E219+E220+E221+E222,E219+E220+E221+E222,"Error")</f>
        <v>994.68999999999994</v>
      </c>
      <c r="F223" s="75">
        <f>IF([2]CALCULATION!F204=F219+F220+F221+F222,F219+F220+F221+F222,"Error")</f>
        <v>1160.48</v>
      </c>
      <c r="G223" s="75">
        <f>IF([2]CALCULATION!G204=G219+G220+G221+G222,G219+G220+G221+G222,"Error")</f>
        <v>1326.26</v>
      </c>
      <c r="H223" s="75">
        <f>IF([2]CALCULATION!H204=H219+H220+H221+H222,H219+H220+H221+H222,"Error")</f>
        <v>1492.04</v>
      </c>
      <c r="I223" s="75">
        <f>IF([2]CALCULATION!I204=I219+I220+I221+I222,I219+I220+I221+I222,"Error")</f>
        <v>1823.6</v>
      </c>
      <c r="J223" s="75">
        <f>IF([2]CALCULATION!J204=J219+J220+J221+J222,J219+J220+J221+J222,"Error")</f>
        <v>2155.17</v>
      </c>
      <c r="K223" s="75">
        <f>IF([2]CALCULATION!K204=K219+K220+K221+K222,K219+K220+K221+K222,"Error")</f>
        <v>2486.73</v>
      </c>
      <c r="L223" s="75">
        <f>IF([2]CALCULATION!L204=L219+L220+L221+L222,L219+L220+L221+L222,"Error")</f>
        <v>2984.08</v>
      </c>
      <c r="Q223" s="79"/>
      <c r="R223" s="79"/>
      <c r="S223" s="79"/>
      <c r="T223" s="79"/>
      <c r="U223" s="79"/>
      <c r="W223" s="79"/>
      <c r="X223" s="79"/>
      <c r="Y223" s="79"/>
      <c r="Z223" s="79"/>
      <c r="AA223" s="79"/>
      <c r="AB223" s="79"/>
      <c r="AC223" s="79"/>
      <c r="AD223" s="79"/>
      <c r="AE223" s="79"/>
    </row>
    <row r="224" spans="1:31" s="71" customFormat="1" ht="6.75" customHeight="1" x14ac:dyDescent="0.25">
      <c r="A224" s="77"/>
      <c r="B224" s="78"/>
      <c r="C224" s="73"/>
      <c r="E224" s="75"/>
      <c r="F224" s="75"/>
      <c r="G224" s="75"/>
      <c r="H224" s="75"/>
      <c r="I224" s="75"/>
      <c r="J224" s="75"/>
      <c r="K224" s="75"/>
      <c r="L224" s="75"/>
      <c r="Q224" s="79"/>
      <c r="R224" s="79"/>
      <c r="S224" s="79"/>
      <c r="T224" s="79"/>
      <c r="U224" s="79"/>
      <c r="W224" s="79"/>
      <c r="X224" s="79"/>
      <c r="Y224" s="79"/>
      <c r="Z224" s="79"/>
      <c r="AA224" s="79"/>
      <c r="AB224" s="79"/>
      <c r="AC224" s="79"/>
      <c r="AD224" s="79"/>
      <c r="AE224" s="79"/>
    </row>
    <row r="225" spans="1:31" ht="15.75" x14ac:dyDescent="0.25">
      <c r="C225" s="73" t="s">
        <v>75</v>
      </c>
      <c r="Q225" s="76"/>
      <c r="R225" s="76"/>
      <c r="S225" s="76"/>
      <c r="T225" s="76"/>
      <c r="U225" s="76"/>
      <c r="W225" s="76"/>
      <c r="X225" s="76"/>
      <c r="Y225" s="76"/>
      <c r="Z225" s="76"/>
      <c r="AA225" s="76"/>
      <c r="AB225" s="76"/>
      <c r="AC225" s="76"/>
      <c r="AD225" s="76"/>
      <c r="AE225" s="76"/>
    </row>
    <row r="226" spans="1:31" x14ac:dyDescent="0.2">
      <c r="C226" s="52" t="s">
        <v>50</v>
      </c>
      <c r="E226" s="74">
        <f>E41</f>
        <v>136.93</v>
      </c>
      <c r="F226" s="74">
        <f t="shared" ref="F226:L226" si="67">F41</f>
        <v>159.75</v>
      </c>
      <c r="G226" s="74">
        <f t="shared" si="67"/>
        <v>182.57</v>
      </c>
      <c r="H226" s="74">
        <f t="shared" si="67"/>
        <v>205.39</v>
      </c>
      <c r="I226" s="74">
        <f t="shared" si="67"/>
        <v>251.03</v>
      </c>
      <c r="J226" s="74">
        <f t="shared" si="67"/>
        <v>296.67</v>
      </c>
      <c r="K226" s="74">
        <f t="shared" si="67"/>
        <v>342.32</v>
      </c>
      <c r="L226" s="74">
        <f t="shared" si="67"/>
        <v>410.78</v>
      </c>
      <c r="M226" s="74"/>
      <c r="Q226" s="76"/>
      <c r="R226" s="76"/>
      <c r="S226" s="76"/>
      <c r="T226" s="76"/>
      <c r="U226" s="76"/>
      <c r="W226" s="76"/>
      <c r="X226" s="76"/>
      <c r="Y226" s="76"/>
      <c r="Z226" s="76"/>
      <c r="AA226" s="76"/>
      <c r="AB226" s="76"/>
      <c r="AC226" s="76"/>
      <c r="AD226" s="76"/>
      <c r="AE226" s="76"/>
    </row>
    <row r="227" spans="1:31" x14ac:dyDescent="0.2">
      <c r="C227" s="52" t="s">
        <v>51</v>
      </c>
      <c r="E227" s="74">
        <f>E43</f>
        <v>712.68</v>
      </c>
      <c r="F227" s="74">
        <f t="shared" ref="F227:L227" si="68">F43</f>
        <v>831.46</v>
      </c>
      <c r="G227" s="74">
        <f t="shared" si="68"/>
        <v>950.24</v>
      </c>
      <c r="H227" s="74">
        <f t="shared" si="68"/>
        <v>1069.02</v>
      </c>
      <c r="I227" s="74">
        <f t="shared" si="68"/>
        <v>1306.58</v>
      </c>
      <c r="J227" s="74">
        <f t="shared" si="68"/>
        <v>1544.14</v>
      </c>
      <c r="K227" s="74">
        <f t="shared" si="68"/>
        <v>1781.7</v>
      </c>
      <c r="L227" s="74">
        <f t="shared" si="68"/>
        <v>2138.04</v>
      </c>
      <c r="Q227" s="76"/>
      <c r="R227" s="76"/>
      <c r="S227" s="76"/>
      <c r="T227" s="76"/>
      <c r="U227" s="76"/>
      <c r="W227" s="76"/>
      <c r="X227" s="76"/>
      <c r="Y227" s="76"/>
      <c r="Z227" s="76"/>
      <c r="AA227" s="76"/>
      <c r="AB227" s="76"/>
      <c r="AC227" s="76"/>
      <c r="AD227" s="76"/>
      <c r="AE227" s="76"/>
    </row>
    <row r="228" spans="1:31" x14ac:dyDescent="0.2">
      <c r="C228" s="52" t="s">
        <v>52</v>
      </c>
      <c r="E228" s="74">
        <f>E45</f>
        <v>133.97</v>
      </c>
      <c r="F228" s="74">
        <f t="shared" ref="F228:L228" si="69">F45</f>
        <v>156.30000000000001</v>
      </c>
      <c r="G228" s="74">
        <f t="shared" si="69"/>
        <v>178.63</v>
      </c>
      <c r="H228" s="74">
        <f t="shared" si="69"/>
        <v>200.96</v>
      </c>
      <c r="I228" s="74">
        <f t="shared" si="69"/>
        <v>245.62</v>
      </c>
      <c r="J228" s="74">
        <f t="shared" si="69"/>
        <v>290.27999999999997</v>
      </c>
      <c r="K228" s="74">
        <f t="shared" si="69"/>
        <v>334.93</v>
      </c>
      <c r="L228" s="74">
        <f t="shared" si="69"/>
        <v>401.92</v>
      </c>
      <c r="Q228" s="76"/>
      <c r="R228" s="76"/>
      <c r="S228" s="76"/>
      <c r="T228" s="76"/>
      <c r="U228" s="76"/>
      <c r="W228" s="76"/>
      <c r="X228" s="76"/>
      <c r="Y228" s="76"/>
      <c r="Z228" s="76"/>
      <c r="AA228" s="76"/>
      <c r="AB228" s="76"/>
      <c r="AC228" s="76"/>
      <c r="AD228" s="76"/>
      <c r="AE228" s="76"/>
    </row>
    <row r="229" spans="1:31" x14ac:dyDescent="0.2">
      <c r="C229" s="52" t="s">
        <v>53</v>
      </c>
      <c r="E229" s="74">
        <f>ROUND(H229/9*6,2)</f>
        <v>15.15</v>
      </c>
      <c r="F229" s="74">
        <f>ROUND(H229/9*7,2)</f>
        <v>17.68</v>
      </c>
      <c r="G229" s="74">
        <f>ROUND(H229/9*8,2)</f>
        <v>20.2</v>
      </c>
      <c r="H229" s="76">
        <f>J285</f>
        <v>22.73</v>
      </c>
      <c r="I229" s="74">
        <f>ROUND(H229/9*11,2)</f>
        <v>27.78</v>
      </c>
      <c r="J229" s="74">
        <f>ROUND(H229/9*13,2)</f>
        <v>32.83</v>
      </c>
      <c r="K229" s="74">
        <f>ROUND(H229/9*15,2)</f>
        <v>37.880000000000003</v>
      </c>
      <c r="L229" s="74">
        <f>ROUND(H229/9*18,2)</f>
        <v>45.46</v>
      </c>
      <c r="Q229" s="76"/>
      <c r="R229" s="76"/>
      <c r="S229" s="76"/>
      <c r="T229" s="76"/>
      <c r="U229" s="76"/>
      <c r="W229" s="76"/>
      <c r="X229" s="76"/>
      <c r="Y229" s="76"/>
      <c r="Z229" s="76"/>
      <c r="AA229" s="76"/>
      <c r="AB229" s="76"/>
      <c r="AC229" s="76"/>
      <c r="AD229" s="76"/>
      <c r="AE229" s="76"/>
    </row>
    <row r="230" spans="1:31" s="71" customFormat="1" ht="15.75" x14ac:dyDescent="0.25">
      <c r="A230" s="77"/>
      <c r="B230" s="78"/>
      <c r="C230" s="73" t="s">
        <v>42</v>
      </c>
      <c r="E230" s="75">
        <f>IF([2]CALCULATION!E205=E226+E227+E228+E229,E226+E227+E228+E229,"Error")</f>
        <v>998.7299999999999</v>
      </c>
      <c r="F230" s="75">
        <f>IF([2]CALCULATION!F205=F226+F227+F228+F229,F226+F227+F228+F229,"Error")</f>
        <v>1165.19</v>
      </c>
      <c r="G230" s="75">
        <f>IF([2]CALCULATION!G205=G226+G227+G228+G229,G226+G227+G228+G229,"Error")</f>
        <v>1331.64</v>
      </c>
      <c r="H230" s="75">
        <f>IF([2]CALCULATION!H205=H226+H227+H228+H229,H226+H227+H228+H229,"Error")</f>
        <v>1498.1</v>
      </c>
      <c r="I230" s="75">
        <f>IF([2]CALCULATION!I205=I226+I227+I228+I229,I226+I227+I228+I229,"Error")</f>
        <v>1831.01</v>
      </c>
      <c r="J230" s="75">
        <f>IF([2]CALCULATION!J205=J226+J227+J228+J229,J226+J227+J228+J229,"Error")</f>
        <v>2163.92</v>
      </c>
      <c r="K230" s="75">
        <f>IF([2]CALCULATION!K205=K226+K227+K228+K229,K226+K227+K228+K229,"Error")</f>
        <v>2496.83</v>
      </c>
      <c r="L230" s="75">
        <f>IF([2]CALCULATION!L205=L226+L227+L228+L229,L226+L227+L228+L229,"Error")</f>
        <v>2996.2</v>
      </c>
      <c r="Q230" s="79"/>
      <c r="R230" s="79"/>
      <c r="S230" s="79"/>
      <c r="T230" s="79"/>
      <c r="U230" s="79"/>
      <c r="W230" s="79"/>
      <c r="X230" s="79"/>
      <c r="Y230" s="79"/>
      <c r="Z230" s="79"/>
      <c r="AA230" s="79"/>
      <c r="AB230" s="79"/>
      <c r="AC230" s="79"/>
      <c r="AD230" s="79"/>
      <c r="AE230" s="79"/>
    </row>
    <row r="231" spans="1:31" s="71" customFormat="1" ht="6.75" customHeight="1" x14ac:dyDescent="0.25">
      <c r="A231" s="77"/>
      <c r="B231" s="78"/>
      <c r="C231" s="73"/>
      <c r="E231" s="75"/>
      <c r="F231" s="75"/>
      <c r="G231" s="75"/>
      <c r="H231" s="75"/>
      <c r="I231" s="75"/>
      <c r="J231" s="75"/>
      <c r="K231" s="75"/>
      <c r="L231" s="75"/>
      <c r="Q231" s="79"/>
      <c r="R231" s="79"/>
      <c r="S231" s="79"/>
      <c r="T231" s="79"/>
      <c r="U231" s="79"/>
      <c r="W231" s="79"/>
      <c r="X231" s="79"/>
      <c r="Y231" s="79"/>
      <c r="Z231" s="79"/>
      <c r="AA231" s="79"/>
      <c r="AB231" s="79"/>
      <c r="AC231" s="79"/>
      <c r="AD231" s="79"/>
      <c r="AE231" s="79"/>
    </row>
    <row r="232" spans="1:31" ht="15.75" x14ac:dyDescent="0.25">
      <c r="C232" s="73" t="s">
        <v>76</v>
      </c>
      <c r="Q232" s="76"/>
      <c r="R232" s="76"/>
      <c r="S232" s="76"/>
      <c r="T232" s="76"/>
      <c r="U232" s="76"/>
      <c r="W232" s="76"/>
      <c r="X232" s="76"/>
      <c r="Y232" s="76"/>
      <c r="Z232" s="76"/>
      <c r="AA232" s="76"/>
      <c r="AB232" s="76"/>
      <c r="AC232" s="76"/>
      <c r="AD232" s="76"/>
      <c r="AE232" s="76"/>
    </row>
    <row r="233" spans="1:31" x14ac:dyDescent="0.2">
      <c r="C233" s="52" t="s">
        <v>50</v>
      </c>
      <c r="E233" s="74">
        <f t="shared" ref="E233:L233" si="70">E41</f>
        <v>136.93</v>
      </c>
      <c r="F233" s="74">
        <f t="shared" si="70"/>
        <v>159.75</v>
      </c>
      <c r="G233" s="74">
        <f t="shared" si="70"/>
        <v>182.57</v>
      </c>
      <c r="H233" s="74">
        <f t="shared" si="70"/>
        <v>205.39</v>
      </c>
      <c r="I233" s="74">
        <f t="shared" si="70"/>
        <v>251.03</v>
      </c>
      <c r="J233" s="74">
        <f t="shared" si="70"/>
        <v>296.67</v>
      </c>
      <c r="K233" s="74">
        <f t="shared" si="70"/>
        <v>342.32</v>
      </c>
      <c r="L233" s="74">
        <f t="shared" si="70"/>
        <v>410.78</v>
      </c>
      <c r="Q233" s="76"/>
      <c r="R233" s="76"/>
      <c r="S233" s="76"/>
      <c r="T233" s="76"/>
      <c r="U233" s="76"/>
      <c r="W233" s="76"/>
      <c r="X233" s="76"/>
      <c r="Y233" s="76"/>
      <c r="Z233" s="76"/>
      <c r="AA233" s="76"/>
      <c r="AB233" s="76"/>
      <c r="AC233" s="76"/>
      <c r="AD233" s="76"/>
      <c r="AE233" s="76"/>
    </row>
    <row r="234" spans="1:31" x14ac:dyDescent="0.2">
      <c r="C234" s="52" t="s">
        <v>51</v>
      </c>
      <c r="E234" s="74">
        <f t="shared" ref="E234:L234" si="71">E43</f>
        <v>712.68</v>
      </c>
      <c r="F234" s="74">
        <f t="shared" si="71"/>
        <v>831.46</v>
      </c>
      <c r="G234" s="74">
        <f t="shared" si="71"/>
        <v>950.24</v>
      </c>
      <c r="H234" s="74">
        <f t="shared" si="71"/>
        <v>1069.02</v>
      </c>
      <c r="I234" s="74">
        <f t="shared" si="71"/>
        <v>1306.58</v>
      </c>
      <c r="J234" s="74">
        <f t="shared" si="71"/>
        <v>1544.14</v>
      </c>
      <c r="K234" s="74">
        <f t="shared" si="71"/>
        <v>1781.7</v>
      </c>
      <c r="L234" s="74">
        <f t="shared" si="71"/>
        <v>2138.04</v>
      </c>
      <c r="Q234" s="76"/>
      <c r="R234" s="76"/>
      <c r="S234" s="76"/>
      <c r="T234" s="76"/>
      <c r="U234" s="76"/>
      <c r="W234" s="76"/>
      <c r="X234" s="76"/>
      <c r="Y234" s="76"/>
      <c r="Z234" s="76"/>
      <c r="AA234" s="76"/>
      <c r="AB234" s="76"/>
      <c r="AC234" s="76"/>
      <c r="AD234" s="76"/>
      <c r="AE234" s="76"/>
    </row>
    <row r="235" spans="1:31" x14ac:dyDescent="0.2">
      <c r="C235" s="52" t="s">
        <v>52</v>
      </c>
      <c r="E235" s="74">
        <f t="shared" ref="E235:L235" si="72">E45</f>
        <v>133.97</v>
      </c>
      <c r="F235" s="74">
        <f t="shared" si="72"/>
        <v>156.30000000000001</v>
      </c>
      <c r="G235" s="74">
        <f t="shared" si="72"/>
        <v>178.63</v>
      </c>
      <c r="H235" s="74">
        <f t="shared" si="72"/>
        <v>200.96</v>
      </c>
      <c r="I235" s="74">
        <f t="shared" si="72"/>
        <v>245.62</v>
      </c>
      <c r="J235" s="74">
        <f t="shared" si="72"/>
        <v>290.27999999999997</v>
      </c>
      <c r="K235" s="74">
        <f t="shared" si="72"/>
        <v>334.93</v>
      </c>
      <c r="L235" s="74">
        <f t="shared" si="72"/>
        <v>401.92</v>
      </c>
      <c r="Q235" s="76"/>
      <c r="R235" s="76"/>
      <c r="S235" s="76"/>
      <c r="T235" s="76"/>
      <c r="U235" s="76"/>
      <c r="W235" s="76"/>
      <c r="X235" s="76"/>
      <c r="Y235" s="76"/>
      <c r="Z235" s="76"/>
      <c r="AA235" s="76"/>
      <c r="AB235" s="76"/>
      <c r="AC235" s="76"/>
      <c r="AD235" s="76"/>
      <c r="AE235" s="76"/>
    </row>
    <row r="236" spans="1:31" x14ac:dyDescent="0.2">
      <c r="C236" s="52" t="s">
        <v>53</v>
      </c>
      <c r="E236" s="74">
        <f>ROUND(H236/9*6,2)</f>
        <v>19.329999999999998</v>
      </c>
      <c r="F236" s="74">
        <f>ROUND(H236/9*7,2)</f>
        <v>22.55</v>
      </c>
      <c r="G236" s="74">
        <f>ROUND(H236/9*8,2)</f>
        <v>25.77</v>
      </c>
      <c r="H236" s="76">
        <f>J286</f>
        <v>28.99</v>
      </c>
      <c r="I236" s="74">
        <f>ROUND(H236/9*11,2)</f>
        <v>35.43</v>
      </c>
      <c r="J236" s="74">
        <f>ROUND(H236/9*13,2)</f>
        <v>41.87</v>
      </c>
      <c r="K236" s="74">
        <f>ROUND(H236/9*15,2)</f>
        <v>48.32</v>
      </c>
      <c r="L236" s="74">
        <f>ROUND(H236/9*18,2)</f>
        <v>57.98</v>
      </c>
      <c r="Q236" s="76"/>
      <c r="R236" s="76"/>
      <c r="S236" s="76"/>
      <c r="T236" s="76"/>
      <c r="U236" s="76"/>
      <c r="W236" s="76"/>
      <c r="X236" s="76"/>
      <c r="Y236" s="76"/>
      <c r="Z236" s="76"/>
      <c r="AA236" s="76"/>
      <c r="AB236" s="76"/>
      <c r="AC236" s="76"/>
      <c r="AD236" s="76"/>
      <c r="AE236" s="76"/>
    </row>
    <row r="237" spans="1:31" s="71" customFormat="1" ht="15.75" x14ac:dyDescent="0.25">
      <c r="A237" s="77"/>
      <c r="B237" s="78"/>
      <c r="C237" s="73" t="s">
        <v>42</v>
      </c>
      <c r="E237" s="75">
        <f>IF([2]CALCULATION!E206=E233+E234+E235+E236,E233+E234+E235+E236,"Error")</f>
        <v>1002.91</v>
      </c>
      <c r="F237" s="75">
        <f>IF([2]CALCULATION!F206=F233+F234+F235+F236,F233+F234+F235+F236,"Error")</f>
        <v>1170.06</v>
      </c>
      <c r="G237" s="75">
        <f>IF([2]CALCULATION!G206=G233+G234+G235+G236,G233+G234+G235+G236,"Error")</f>
        <v>1337.21</v>
      </c>
      <c r="H237" s="75">
        <f>IF([2]CALCULATION!H206=H233+H234+H235+H236,H233+H234+H235+H236,"Error")</f>
        <v>1504.36</v>
      </c>
      <c r="I237" s="75">
        <f>IF([2]CALCULATION!I206=I233+I234+I235+I236,I233+I234+I235+I236,"Error")</f>
        <v>1838.66</v>
      </c>
      <c r="J237" s="75">
        <f>IF([2]CALCULATION!J206=J233+J234+J235+J236,J233+J234+J235+J236,"Error")</f>
        <v>2172.96</v>
      </c>
      <c r="K237" s="75">
        <f>IF([2]CALCULATION!K206=K233+K234+K235+K236,K233+K234+K235+K236,"Error")</f>
        <v>2507.27</v>
      </c>
      <c r="L237" s="75">
        <f>IF([2]CALCULATION!L206=L233+L234+L235+L236,L233+L234+L235+L236,"Error")</f>
        <v>3008.72</v>
      </c>
      <c r="Q237" s="79"/>
      <c r="R237" s="79"/>
      <c r="S237" s="79"/>
      <c r="T237" s="79"/>
      <c r="U237" s="79"/>
      <c r="W237" s="79"/>
      <c r="X237" s="79"/>
      <c r="Y237" s="79"/>
      <c r="Z237" s="79"/>
      <c r="AA237" s="79"/>
      <c r="AB237" s="79"/>
      <c r="AC237" s="79"/>
      <c r="AD237" s="79"/>
      <c r="AE237" s="79"/>
    </row>
    <row r="238" spans="1:31" s="71" customFormat="1" ht="4.5" customHeight="1" x14ac:dyDescent="0.25">
      <c r="A238" s="77"/>
      <c r="B238" s="78"/>
      <c r="C238" s="73"/>
      <c r="E238" s="75"/>
      <c r="F238" s="75"/>
      <c r="G238" s="75"/>
      <c r="H238" s="75"/>
      <c r="I238" s="75"/>
      <c r="J238" s="75"/>
      <c r="K238" s="75"/>
      <c r="L238" s="75"/>
      <c r="Q238" s="79"/>
      <c r="R238" s="79"/>
      <c r="S238" s="79"/>
      <c r="T238" s="79"/>
      <c r="U238" s="79"/>
      <c r="W238" s="79"/>
      <c r="X238" s="79"/>
      <c r="Y238" s="79"/>
      <c r="Z238" s="79"/>
      <c r="AA238" s="79"/>
      <c r="AB238" s="79"/>
      <c r="AC238" s="79"/>
      <c r="AD238" s="79"/>
      <c r="AE238" s="79"/>
    </row>
    <row r="239" spans="1:31" ht="15.75" x14ac:dyDescent="0.25">
      <c r="C239" s="73" t="s">
        <v>77</v>
      </c>
      <c r="Q239" s="76"/>
      <c r="R239" s="76"/>
      <c r="S239" s="76"/>
      <c r="T239" s="76"/>
      <c r="U239" s="76"/>
      <c r="W239" s="76"/>
      <c r="X239" s="76"/>
      <c r="Y239" s="76"/>
      <c r="Z239" s="76"/>
      <c r="AA239" s="76"/>
      <c r="AB239" s="76"/>
      <c r="AC239" s="76"/>
      <c r="AD239" s="76"/>
      <c r="AE239" s="76"/>
    </row>
    <row r="240" spans="1:31" x14ac:dyDescent="0.2">
      <c r="C240" s="52" t="s">
        <v>50</v>
      </c>
      <c r="E240" s="74">
        <f t="shared" ref="E240:L240" si="73">E41</f>
        <v>136.93</v>
      </c>
      <c r="F240" s="74">
        <f t="shared" si="73"/>
        <v>159.75</v>
      </c>
      <c r="G240" s="74">
        <f t="shared" si="73"/>
        <v>182.57</v>
      </c>
      <c r="H240" s="74">
        <f t="shared" si="73"/>
        <v>205.39</v>
      </c>
      <c r="I240" s="74">
        <f t="shared" si="73"/>
        <v>251.03</v>
      </c>
      <c r="J240" s="74">
        <f t="shared" si="73"/>
        <v>296.67</v>
      </c>
      <c r="K240" s="74">
        <f t="shared" si="73"/>
        <v>342.32</v>
      </c>
      <c r="L240" s="74">
        <f t="shared" si="73"/>
        <v>410.78</v>
      </c>
      <c r="Q240" s="76"/>
      <c r="R240" s="76"/>
      <c r="S240" s="76"/>
      <c r="T240" s="76"/>
      <c r="U240" s="76"/>
      <c r="W240" s="76"/>
      <c r="X240" s="76"/>
      <c r="Y240" s="76"/>
      <c r="Z240" s="76"/>
      <c r="AA240" s="76"/>
      <c r="AB240" s="76"/>
      <c r="AC240" s="76"/>
      <c r="AD240" s="76"/>
      <c r="AE240" s="76"/>
    </row>
    <row r="241" spans="1:31" x14ac:dyDescent="0.2">
      <c r="C241" s="52" t="s">
        <v>51</v>
      </c>
      <c r="E241" s="74">
        <f t="shared" ref="E241:L241" si="74">E43</f>
        <v>712.68</v>
      </c>
      <c r="F241" s="74">
        <f t="shared" si="74"/>
        <v>831.46</v>
      </c>
      <c r="G241" s="74">
        <f t="shared" si="74"/>
        <v>950.24</v>
      </c>
      <c r="H241" s="74">
        <f t="shared" si="74"/>
        <v>1069.02</v>
      </c>
      <c r="I241" s="74">
        <f t="shared" si="74"/>
        <v>1306.58</v>
      </c>
      <c r="J241" s="74">
        <f t="shared" si="74"/>
        <v>1544.14</v>
      </c>
      <c r="K241" s="74">
        <f t="shared" si="74"/>
        <v>1781.7</v>
      </c>
      <c r="L241" s="74">
        <f t="shared" si="74"/>
        <v>2138.04</v>
      </c>
      <c r="Q241" s="76"/>
      <c r="R241" s="76"/>
      <c r="S241" s="76"/>
      <c r="T241" s="76"/>
      <c r="U241" s="76"/>
      <c r="W241" s="76"/>
      <c r="X241" s="76"/>
      <c r="Y241" s="76"/>
      <c r="Z241" s="76"/>
      <c r="AA241" s="76"/>
      <c r="AB241" s="76"/>
      <c r="AC241" s="76"/>
      <c r="AD241" s="76"/>
      <c r="AE241" s="76"/>
    </row>
    <row r="242" spans="1:31" x14ac:dyDescent="0.2">
      <c r="C242" s="52" t="s">
        <v>52</v>
      </c>
      <c r="E242" s="74">
        <f t="shared" ref="E242:L242" si="75">E45</f>
        <v>133.97</v>
      </c>
      <c r="F242" s="74">
        <f t="shared" si="75"/>
        <v>156.30000000000001</v>
      </c>
      <c r="G242" s="74">
        <f t="shared" si="75"/>
        <v>178.63</v>
      </c>
      <c r="H242" s="74">
        <f t="shared" si="75"/>
        <v>200.96</v>
      </c>
      <c r="I242" s="74">
        <f t="shared" si="75"/>
        <v>245.62</v>
      </c>
      <c r="J242" s="74">
        <f t="shared" si="75"/>
        <v>290.27999999999997</v>
      </c>
      <c r="K242" s="74">
        <f t="shared" si="75"/>
        <v>334.93</v>
      </c>
      <c r="L242" s="74">
        <f t="shared" si="75"/>
        <v>401.92</v>
      </c>
      <c r="Q242" s="76"/>
      <c r="R242" s="76"/>
      <c r="S242" s="76"/>
      <c r="T242" s="76"/>
      <c r="U242" s="76"/>
      <c r="W242" s="76"/>
      <c r="X242" s="76"/>
      <c r="Y242" s="76"/>
      <c r="Z242" s="76"/>
      <c r="AA242" s="76"/>
      <c r="AB242" s="76"/>
      <c r="AC242" s="76"/>
      <c r="AD242" s="76"/>
      <c r="AE242" s="76"/>
    </row>
    <row r="243" spans="1:31" x14ac:dyDescent="0.2">
      <c r="C243" s="52" t="s">
        <v>53</v>
      </c>
      <c r="E243" s="74">
        <f>ROUND(H243/9*6,2)</f>
        <v>16.53</v>
      </c>
      <c r="F243" s="74">
        <f>ROUND(H243/9*7,2)</f>
        <v>19.28</v>
      </c>
      <c r="G243" s="74">
        <f>ROUND(H243/9*8,2)</f>
        <v>22.04</v>
      </c>
      <c r="H243" s="76">
        <f>J287</f>
        <v>24.79</v>
      </c>
      <c r="I243" s="74">
        <f>ROUND(H243/9*11,2)</f>
        <v>30.3</v>
      </c>
      <c r="J243" s="74">
        <f>ROUND(H243/9*13,2)</f>
        <v>35.81</v>
      </c>
      <c r="K243" s="74">
        <f>ROUND(H243/9*15,2)</f>
        <v>41.32</v>
      </c>
      <c r="L243" s="74">
        <f>ROUND(H243/9*18,2)</f>
        <v>49.58</v>
      </c>
      <c r="Q243" s="76"/>
      <c r="R243" s="76"/>
      <c r="S243" s="76"/>
      <c r="T243" s="76"/>
      <c r="U243" s="76"/>
      <c r="W243" s="76"/>
      <c r="X243" s="76"/>
      <c r="Y243" s="76"/>
      <c r="Z243" s="76"/>
      <c r="AA243" s="76"/>
      <c r="AB243" s="76"/>
      <c r="AC243" s="76"/>
      <c r="AD243" s="76"/>
      <c r="AE243" s="76"/>
    </row>
    <row r="244" spans="1:31" s="71" customFormat="1" ht="15.75" x14ac:dyDescent="0.25">
      <c r="A244" s="77"/>
      <c r="B244" s="78"/>
      <c r="C244" s="73" t="s">
        <v>42</v>
      </c>
      <c r="E244" s="75">
        <f>IF([2]CALCULATION!E207=E240+E241+E242+E243,E240+E241+E242+E243,"Error")</f>
        <v>1000.1099999999999</v>
      </c>
      <c r="F244" s="75">
        <f>IF([2]CALCULATION!F207=F240+F241+F242+F243,F240+F241+F242+F243,"Error")</f>
        <v>1166.79</v>
      </c>
      <c r="G244" s="75">
        <f>IF([2]CALCULATION!G207=G240+G241+G242+G243,G240+G241+G242+G243,"Error")</f>
        <v>1333.48</v>
      </c>
      <c r="H244" s="75">
        <f>IF([2]CALCULATION!H207=H240+H241+H242+H243,H240+H241+H242+H243,"Error")</f>
        <v>1500.1599999999999</v>
      </c>
      <c r="I244" s="75">
        <f>IF([2]CALCULATION!I207=I240+I241+I242+I243,I240+I241+I242+I243,"Error")</f>
        <v>1833.53</v>
      </c>
      <c r="J244" s="75">
        <f>IF([2]CALCULATION!J207=J240+J241+J242+J243,J240+J241+J242+J243,"Error")</f>
        <v>2166.9</v>
      </c>
      <c r="K244" s="75">
        <f>IF([2]CALCULATION!K207=K240+K241+K242+K243,K240+K241+K242+K243,"Error")</f>
        <v>2500.27</v>
      </c>
      <c r="L244" s="75">
        <f>IF([2]CALCULATION!L207=L240+L241+L242+L243,L240+L241+L242+L243,"Error")</f>
        <v>3000.3199999999997</v>
      </c>
      <c r="Q244" s="79"/>
      <c r="R244" s="79"/>
      <c r="S244" s="79"/>
      <c r="T244" s="79"/>
      <c r="U244" s="79"/>
      <c r="W244" s="79"/>
      <c r="X244" s="79"/>
      <c r="Y244" s="79"/>
      <c r="Z244" s="79"/>
      <c r="AA244" s="79"/>
      <c r="AB244" s="79"/>
      <c r="AC244" s="79"/>
      <c r="AD244" s="79"/>
      <c r="AE244" s="79"/>
    </row>
    <row r="245" spans="1:31" ht="5.25" customHeight="1" x14ac:dyDescent="0.2">
      <c r="C245" s="52"/>
      <c r="E245" s="74"/>
      <c r="F245" s="74"/>
      <c r="G245" s="74"/>
      <c r="H245" s="74"/>
      <c r="I245" s="74"/>
      <c r="J245" s="74"/>
      <c r="K245" s="74"/>
      <c r="L245" s="74"/>
      <c r="Q245" s="76"/>
      <c r="R245" s="76"/>
      <c r="S245" s="76"/>
      <c r="T245" s="76"/>
      <c r="U245" s="76"/>
      <c r="W245" s="76"/>
      <c r="X245" s="76"/>
      <c r="Y245" s="76"/>
      <c r="Z245" s="76"/>
      <c r="AA245" s="76"/>
      <c r="AB245" s="76"/>
      <c r="AC245" s="76"/>
      <c r="AD245" s="76"/>
      <c r="AE245" s="76"/>
    </row>
    <row r="246" spans="1:31" ht="15.75" x14ac:dyDescent="0.25">
      <c r="C246" s="70" t="s">
        <v>78</v>
      </c>
      <c r="D246" s="7"/>
    </row>
    <row r="247" spans="1:31" x14ac:dyDescent="0.2">
      <c r="C247" s="52" t="s">
        <v>50</v>
      </c>
      <c r="D247" s="7"/>
      <c r="E247" s="76">
        <f t="shared" ref="E247:L247" si="76">E41</f>
        <v>136.93</v>
      </c>
      <c r="F247" s="76">
        <f t="shared" si="76"/>
        <v>159.75</v>
      </c>
      <c r="G247" s="76">
        <f t="shared" si="76"/>
        <v>182.57</v>
      </c>
      <c r="H247" s="76">
        <f t="shared" si="76"/>
        <v>205.39</v>
      </c>
      <c r="I247" s="76">
        <f t="shared" si="76"/>
        <v>251.03</v>
      </c>
      <c r="J247" s="76">
        <f t="shared" si="76"/>
        <v>296.67</v>
      </c>
      <c r="K247" s="76">
        <f t="shared" si="76"/>
        <v>342.32</v>
      </c>
      <c r="L247" s="76">
        <f t="shared" si="76"/>
        <v>410.78</v>
      </c>
      <c r="W247" s="76"/>
      <c r="X247" s="76"/>
      <c r="Y247" s="76"/>
      <c r="Z247" s="76"/>
      <c r="AA247" s="76"/>
      <c r="AB247" s="76"/>
      <c r="AC247" s="76"/>
      <c r="AD247" s="76"/>
    </row>
    <row r="248" spans="1:31" x14ac:dyDescent="0.2">
      <c r="C248" s="52" t="s">
        <v>51</v>
      </c>
      <c r="D248" s="7"/>
      <c r="E248" s="76">
        <f t="shared" ref="E248:L248" si="77">E43</f>
        <v>712.68</v>
      </c>
      <c r="F248" s="76">
        <f t="shared" si="77"/>
        <v>831.46</v>
      </c>
      <c r="G248" s="76">
        <f t="shared" si="77"/>
        <v>950.24</v>
      </c>
      <c r="H248" s="76">
        <f t="shared" si="77"/>
        <v>1069.02</v>
      </c>
      <c r="I248" s="76">
        <f t="shared" si="77"/>
        <v>1306.58</v>
      </c>
      <c r="J248" s="76">
        <f t="shared" si="77"/>
        <v>1544.14</v>
      </c>
      <c r="K248" s="76">
        <f t="shared" si="77"/>
        <v>1781.7</v>
      </c>
      <c r="L248" s="76">
        <f t="shared" si="77"/>
        <v>2138.04</v>
      </c>
    </row>
    <row r="249" spans="1:31" x14ac:dyDescent="0.2">
      <c r="C249" s="52" t="s">
        <v>52</v>
      </c>
      <c r="D249" s="7"/>
      <c r="E249" s="74">
        <f>ROUND(H249/9*6,2)</f>
        <v>133.97</v>
      </c>
      <c r="F249" s="74">
        <f>ROUND(H249/9*7,2)</f>
        <v>156.30000000000001</v>
      </c>
      <c r="G249" s="74">
        <f>ROUND(H249/9*8,2)</f>
        <v>178.63</v>
      </c>
      <c r="H249" s="76">
        <f>H45</f>
        <v>200.96</v>
      </c>
      <c r="I249" s="74">
        <f>ROUND(H249/9*11,2)</f>
        <v>245.62</v>
      </c>
      <c r="J249" s="74">
        <f>ROUND(H249/9*13,2)</f>
        <v>290.27999999999997</v>
      </c>
      <c r="K249" s="74">
        <f>ROUND(H249/9*15,2)</f>
        <v>334.93</v>
      </c>
      <c r="L249" s="74">
        <f>ROUND(H249/9*18,2)</f>
        <v>401.92</v>
      </c>
    </row>
    <row r="250" spans="1:31" s="71" customFormat="1" ht="15.75" x14ac:dyDescent="0.25">
      <c r="A250" s="77"/>
      <c r="B250" s="78"/>
      <c r="C250" s="73" t="s">
        <v>42</v>
      </c>
      <c r="D250" s="70"/>
      <c r="E250" s="75">
        <f>IF([2]CALCULATION!E208=E247+E248+E249,E247+E248+E249,"Error")</f>
        <v>983.57999999999993</v>
      </c>
      <c r="F250" s="75">
        <f>IF([2]CALCULATION!F208=F247+F248+F249,F247+F248+F249,"Error")</f>
        <v>1147.51</v>
      </c>
      <c r="G250" s="75">
        <f>IF([2]CALCULATION!G208=G247+G248+G249,G247+G248+G249,"Error")</f>
        <v>1311.44</v>
      </c>
      <c r="H250" s="75">
        <f>IF([2]CALCULATION!H208=H247+H248+H249,H247+H248+H249,"Error")</f>
        <v>1475.37</v>
      </c>
      <c r="I250" s="75">
        <f>IF([2]CALCULATION!I208=I247+I248+I249,I247+I248+I249,"Error")</f>
        <v>1803.23</v>
      </c>
      <c r="J250" s="75">
        <f>IF([2]CALCULATION!J208=J247+J248+J249,J247+J248+J249,"Error")</f>
        <v>2131.09</v>
      </c>
      <c r="K250" s="75">
        <f>IF([2]CALCULATION!K208=K247+K248+K249,K247+K248+K249,"Error")</f>
        <v>2458.9499999999998</v>
      </c>
      <c r="L250" s="75">
        <f>IF([2]CALCULATION!L208=L247+L248+L249,L247+L248+L249,"Error")</f>
        <v>2950.74</v>
      </c>
    </row>
    <row r="252" spans="1:31" ht="20.25" x14ac:dyDescent="0.3">
      <c r="J252" s="130" t="s">
        <v>79</v>
      </c>
      <c r="K252" s="130"/>
      <c r="L252" s="130"/>
    </row>
    <row r="254" spans="1:31" ht="18" x14ac:dyDescent="0.25">
      <c r="C254" s="131" t="s">
        <v>80</v>
      </c>
      <c r="D254" s="132"/>
      <c r="E254" s="132"/>
      <c r="F254" s="132"/>
      <c r="G254" s="132"/>
      <c r="H254" s="132"/>
      <c r="I254" s="132"/>
      <c r="J254" s="133"/>
      <c r="K254" s="133"/>
      <c r="L254" s="133"/>
    </row>
    <row r="255" spans="1:31" ht="15.75" thickBot="1" x14ac:dyDescent="0.25">
      <c r="C255" s="80"/>
      <c r="D255" s="7"/>
      <c r="E255" s="7"/>
      <c r="F255" s="7"/>
      <c r="G255" s="7"/>
      <c r="H255" s="7"/>
      <c r="I255" s="7"/>
      <c r="J255" s="76"/>
      <c r="K255" s="76"/>
    </row>
    <row r="256" spans="1:31" ht="15.75" x14ac:dyDescent="0.25">
      <c r="B256" s="81"/>
      <c r="C256" s="82"/>
      <c r="D256" s="83"/>
      <c r="E256" s="134" t="s">
        <v>81</v>
      </c>
      <c r="F256" s="135"/>
      <c r="G256" s="136"/>
      <c r="H256" s="134" t="s">
        <v>82</v>
      </c>
      <c r="I256" s="135"/>
      <c r="J256" s="136"/>
      <c r="K256" s="84"/>
      <c r="L256" s="85"/>
    </row>
    <row r="257" spans="2:17" ht="15" customHeight="1" x14ac:dyDescent="0.2">
      <c r="B257" s="126" t="s">
        <v>83</v>
      </c>
      <c r="C257" s="127"/>
      <c r="D257" s="86"/>
      <c r="E257" s="87" t="s">
        <v>84</v>
      </c>
      <c r="F257" s="88" t="s">
        <v>85</v>
      </c>
      <c r="G257" s="89" t="s">
        <v>86</v>
      </c>
      <c r="H257" s="87" t="s">
        <v>84</v>
      </c>
      <c r="I257" s="88" t="s">
        <v>85</v>
      </c>
      <c r="J257" s="89" t="s">
        <v>86</v>
      </c>
      <c r="K257" s="90" t="s">
        <v>87</v>
      </c>
      <c r="L257" s="91"/>
    </row>
    <row r="258" spans="2:17" ht="15" customHeight="1" x14ac:dyDescent="0.2">
      <c r="B258" s="92"/>
      <c r="C258" s="93"/>
      <c r="D258" s="86"/>
      <c r="E258" s="94"/>
      <c r="F258" s="95"/>
      <c r="G258" s="96" t="s">
        <v>88</v>
      </c>
      <c r="H258" s="94"/>
      <c r="I258" s="95"/>
      <c r="J258" s="96" t="s">
        <v>88</v>
      </c>
      <c r="K258" s="97" t="s">
        <v>89</v>
      </c>
      <c r="L258" s="91"/>
    </row>
    <row r="259" spans="2:17" ht="15" customHeight="1" x14ac:dyDescent="0.2">
      <c r="B259" s="98"/>
      <c r="C259" s="65"/>
      <c r="D259" s="86"/>
      <c r="E259" s="94"/>
      <c r="F259" s="95"/>
      <c r="G259" s="96" t="s">
        <v>90</v>
      </c>
      <c r="H259" s="94"/>
      <c r="I259" s="95"/>
      <c r="J259" s="96" t="s">
        <v>90</v>
      </c>
      <c r="K259" s="97" t="s">
        <v>91</v>
      </c>
      <c r="L259" s="91"/>
    </row>
    <row r="260" spans="2:17" ht="15" customHeight="1" x14ac:dyDescent="0.2">
      <c r="B260" s="98"/>
      <c r="C260" s="65"/>
      <c r="D260" s="86"/>
      <c r="E260" s="94"/>
      <c r="F260" s="95"/>
      <c r="G260" s="96"/>
      <c r="H260" s="94"/>
      <c r="I260" s="95"/>
      <c r="J260" s="96"/>
      <c r="K260" s="97" t="s">
        <v>92</v>
      </c>
      <c r="L260" s="91"/>
      <c r="P260"/>
      <c r="Q260" s="99"/>
    </row>
    <row r="261" spans="2:17" x14ac:dyDescent="0.2">
      <c r="B261" s="100"/>
      <c r="C261" s="101"/>
      <c r="D261" s="102"/>
      <c r="E261" s="103"/>
      <c r="F261" s="104" t="s">
        <v>38</v>
      </c>
      <c r="G261" s="96" t="s">
        <v>38</v>
      </c>
      <c r="H261" s="103"/>
      <c r="I261" s="104" t="s">
        <v>38</v>
      </c>
      <c r="J261" s="96" t="s">
        <v>38</v>
      </c>
      <c r="K261" s="105" t="s">
        <v>38</v>
      </c>
      <c r="L261" s="91"/>
      <c r="P261"/>
      <c r="Q261" s="99"/>
    </row>
    <row r="262" spans="2:17" ht="15" customHeight="1" x14ac:dyDescent="0.2">
      <c r="B262" s="106"/>
      <c r="C262" s="65"/>
      <c r="D262" s="107"/>
      <c r="E262" s="108"/>
      <c r="F262" s="109"/>
      <c r="G262" s="110"/>
      <c r="H262" s="108"/>
      <c r="I262" s="109"/>
      <c r="J262" s="110"/>
      <c r="K262" s="111"/>
      <c r="L262" s="52"/>
      <c r="P262"/>
      <c r="Q262" s="99"/>
    </row>
    <row r="263" spans="2:17" ht="15" customHeight="1" x14ac:dyDescent="0.2">
      <c r="B263" s="112" t="s">
        <v>49</v>
      </c>
      <c r="C263" s="65"/>
      <c r="D263" s="86"/>
      <c r="E263" s="113">
        <v>127</v>
      </c>
      <c r="F263" s="114">
        <v>3000</v>
      </c>
      <c r="G263" s="115">
        <f t="shared" ref="G263:G287" si="78">ROUND(F263/E263,2)</f>
        <v>23.62</v>
      </c>
      <c r="H263" s="113">
        <v>129</v>
      </c>
      <c r="I263" s="114">
        <v>4000</v>
      </c>
      <c r="J263" s="115">
        <f t="shared" ref="J263:J287" si="79">ROUND(I263/H263,2)</f>
        <v>31.01</v>
      </c>
      <c r="K263" s="116">
        <f>J263-G263</f>
        <v>7.3900000000000006</v>
      </c>
      <c r="L263" s="52"/>
      <c r="P263"/>
      <c r="Q263" s="99"/>
    </row>
    <row r="264" spans="2:17" x14ac:dyDescent="0.2">
      <c r="B264" s="112" t="s">
        <v>54</v>
      </c>
      <c r="C264" s="65"/>
      <c r="D264" s="86"/>
      <c r="E264" s="113">
        <v>1506</v>
      </c>
      <c r="F264" s="114">
        <v>10000</v>
      </c>
      <c r="G264" s="115">
        <f t="shared" si="78"/>
        <v>6.64</v>
      </c>
      <c r="H264" s="113">
        <v>1531</v>
      </c>
      <c r="I264" s="114">
        <v>10400</v>
      </c>
      <c r="J264" s="115">
        <f t="shared" si="79"/>
        <v>6.79</v>
      </c>
      <c r="K264" s="116">
        <f t="shared" ref="K264:K285" si="80">J264-G264</f>
        <v>0.15000000000000036</v>
      </c>
      <c r="L264" s="52"/>
      <c r="P264"/>
      <c r="Q264" s="99"/>
    </row>
    <row r="265" spans="2:17" x14ac:dyDescent="0.2">
      <c r="B265" s="112" t="s">
        <v>55</v>
      </c>
      <c r="C265" s="65"/>
      <c r="D265" s="86"/>
      <c r="E265" s="113">
        <v>35</v>
      </c>
      <c r="F265" s="114">
        <v>330</v>
      </c>
      <c r="G265" s="115">
        <f t="shared" si="78"/>
        <v>9.43</v>
      </c>
      <c r="H265" s="113">
        <v>36</v>
      </c>
      <c r="I265" s="114">
        <v>500</v>
      </c>
      <c r="J265" s="115">
        <f t="shared" si="79"/>
        <v>13.89</v>
      </c>
      <c r="K265" s="116">
        <f t="shared" si="80"/>
        <v>4.4600000000000009</v>
      </c>
      <c r="L265" s="52"/>
      <c r="P265"/>
      <c r="Q265" s="99"/>
    </row>
    <row r="266" spans="2:17" x14ac:dyDescent="0.2">
      <c r="B266" s="112" t="s">
        <v>56</v>
      </c>
      <c r="C266" s="65"/>
      <c r="D266" s="86"/>
      <c r="E266" s="113">
        <v>169</v>
      </c>
      <c r="F266" s="114">
        <v>3000</v>
      </c>
      <c r="G266" s="115">
        <f t="shared" si="78"/>
        <v>17.75</v>
      </c>
      <c r="H266" s="113">
        <v>171</v>
      </c>
      <c r="I266" s="114">
        <v>4000</v>
      </c>
      <c r="J266" s="115">
        <f t="shared" si="79"/>
        <v>23.39</v>
      </c>
      <c r="K266" s="116">
        <f t="shared" si="80"/>
        <v>5.6400000000000006</v>
      </c>
      <c r="L266" s="52"/>
      <c r="P266"/>
      <c r="Q266" s="99"/>
    </row>
    <row r="267" spans="2:17" x14ac:dyDescent="0.2">
      <c r="B267" s="112" t="s">
        <v>93</v>
      </c>
      <c r="C267" s="65"/>
      <c r="D267" s="86"/>
      <c r="E267" s="113">
        <v>730</v>
      </c>
      <c r="F267" s="114">
        <v>15000</v>
      </c>
      <c r="G267" s="115">
        <f t="shared" si="78"/>
        <v>20.55</v>
      </c>
      <c r="H267" s="113">
        <v>735</v>
      </c>
      <c r="I267" s="114">
        <v>13000</v>
      </c>
      <c r="J267" s="115">
        <f t="shared" si="79"/>
        <v>17.690000000000001</v>
      </c>
      <c r="K267" s="116">
        <f t="shared" si="80"/>
        <v>-2.8599999999999994</v>
      </c>
      <c r="L267" s="117"/>
      <c r="P267"/>
      <c r="Q267" s="99"/>
    </row>
    <row r="268" spans="2:17" x14ac:dyDescent="0.2">
      <c r="B268" s="112" t="s">
        <v>94</v>
      </c>
      <c r="C268" s="65"/>
      <c r="D268" s="86"/>
      <c r="E268" s="113">
        <v>2414</v>
      </c>
      <c r="F268" s="114">
        <v>23500</v>
      </c>
      <c r="G268" s="115">
        <f t="shared" si="78"/>
        <v>9.73</v>
      </c>
      <c r="H268" s="113">
        <v>2563</v>
      </c>
      <c r="I268" s="114">
        <v>23500</v>
      </c>
      <c r="J268" s="115">
        <f t="shared" si="79"/>
        <v>9.17</v>
      </c>
      <c r="K268" s="116">
        <f t="shared" si="80"/>
        <v>-0.5600000000000005</v>
      </c>
      <c r="L268" s="117"/>
      <c r="P268"/>
      <c r="Q268" s="99"/>
    </row>
    <row r="269" spans="2:17" x14ac:dyDescent="0.2">
      <c r="B269" s="112" t="s">
        <v>59</v>
      </c>
      <c r="C269" s="65"/>
      <c r="D269" s="86"/>
      <c r="E269" s="113">
        <v>197</v>
      </c>
      <c r="F269" s="114">
        <v>4200</v>
      </c>
      <c r="G269" s="115">
        <f t="shared" si="78"/>
        <v>21.32</v>
      </c>
      <c r="H269" s="113">
        <v>198</v>
      </c>
      <c r="I269" s="114">
        <v>6500</v>
      </c>
      <c r="J269" s="115">
        <f t="shared" si="79"/>
        <v>32.83</v>
      </c>
      <c r="K269" s="116">
        <f t="shared" si="80"/>
        <v>11.509999999999998</v>
      </c>
      <c r="L269" s="117"/>
      <c r="P269"/>
      <c r="Q269" s="99"/>
    </row>
    <row r="270" spans="2:17" x14ac:dyDescent="0.2">
      <c r="B270" s="112" t="s">
        <v>95</v>
      </c>
      <c r="C270" s="65"/>
      <c r="D270" s="86"/>
      <c r="E270" s="113">
        <v>109</v>
      </c>
      <c r="F270" s="114">
        <v>4500</v>
      </c>
      <c r="G270" s="115">
        <f t="shared" si="78"/>
        <v>41.28</v>
      </c>
      <c r="H270" s="113">
        <v>107</v>
      </c>
      <c r="I270" s="114">
        <v>5000</v>
      </c>
      <c r="J270" s="115">
        <f t="shared" si="79"/>
        <v>46.73</v>
      </c>
      <c r="K270" s="116">
        <f t="shared" si="80"/>
        <v>5.4499999999999957</v>
      </c>
      <c r="L270" s="117"/>
      <c r="P270"/>
      <c r="Q270" s="99"/>
    </row>
    <row r="271" spans="2:17" x14ac:dyDescent="0.2">
      <c r="B271" s="112" t="s">
        <v>96</v>
      </c>
      <c r="C271" s="65"/>
      <c r="D271" s="86"/>
      <c r="E271" s="113">
        <v>3386</v>
      </c>
      <c r="F271" s="114">
        <v>20000</v>
      </c>
      <c r="G271" s="115">
        <f t="shared" si="78"/>
        <v>5.91</v>
      </c>
      <c r="H271" s="113">
        <v>3507</v>
      </c>
      <c r="I271" s="114">
        <v>67000</v>
      </c>
      <c r="J271" s="115">
        <f t="shared" si="79"/>
        <v>19.100000000000001</v>
      </c>
      <c r="K271" s="116">
        <f t="shared" si="80"/>
        <v>13.190000000000001</v>
      </c>
      <c r="L271" s="117"/>
      <c r="P271"/>
      <c r="Q271" s="99"/>
    </row>
    <row r="272" spans="2:17" x14ac:dyDescent="0.2">
      <c r="B272" s="112" t="s">
        <v>97</v>
      </c>
      <c r="C272" s="65"/>
      <c r="D272" s="86"/>
      <c r="E272" s="113">
        <v>94</v>
      </c>
      <c r="F272" s="114">
        <v>1266</v>
      </c>
      <c r="G272" s="115">
        <f t="shared" si="78"/>
        <v>13.47</v>
      </c>
      <c r="H272" s="113">
        <v>100</v>
      </c>
      <c r="I272" s="114">
        <v>1899</v>
      </c>
      <c r="J272" s="115">
        <f t="shared" si="79"/>
        <v>18.989999999999998</v>
      </c>
      <c r="K272" s="116">
        <f t="shared" si="80"/>
        <v>5.5199999999999978</v>
      </c>
      <c r="L272" s="117"/>
      <c r="P272"/>
      <c r="Q272" s="99"/>
    </row>
    <row r="273" spans="2:17" x14ac:dyDescent="0.2">
      <c r="B273" s="112" t="s">
        <v>98</v>
      </c>
      <c r="C273" s="65"/>
      <c r="D273" s="86"/>
      <c r="E273" s="113">
        <v>596</v>
      </c>
      <c r="F273" s="114">
        <v>6000</v>
      </c>
      <c r="G273" s="115">
        <f t="shared" si="78"/>
        <v>10.07</v>
      </c>
      <c r="H273" s="113">
        <v>603</v>
      </c>
      <c r="I273" s="114">
        <v>9000</v>
      </c>
      <c r="J273" s="115">
        <f t="shared" si="79"/>
        <v>14.93</v>
      </c>
      <c r="K273" s="116">
        <f t="shared" si="80"/>
        <v>4.8599999999999994</v>
      </c>
      <c r="L273" s="117"/>
      <c r="P273" s="118"/>
      <c r="Q273" s="99"/>
    </row>
    <row r="274" spans="2:17" x14ac:dyDescent="0.2">
      <c r="B274" s="112" t="s">
        <v>64</v>
      </c>
      <c r="C274" s="65"/>
      <c r="D274" s="86"/>
      <c r="E274" s="113">
        <v>70</v>
      </c>
      <c r="F274" s="114">
        <v>0</v>
      </c>
      <c r="G274" s="115">
        <f t="shared" si="78"/>
        <v>0</v>
      </c>
      <c r="H274" s="113">
        <v>71</v>
      </c>
      <c r="I274" s="114">
        <v>1000</v>
      </c>
      <c r="J274" s="115">
        <f t="shared" si="79"/>
        <v>14.08</v>
      </c>
      <c r="K274" s="116">
        <f t="shared" si="80"/>
        <v>14.08</v>
      </c>
      <c r="L274" s="117"/>
      <c r="P274" s="118"/>
      <c r="Q274" s="99"/>
    </row>
    <row r="275" spans="2:17" x14ac:dyDescent="0.2">
      <c r="B275" s="112" t="s">
        <v>65</v>
      </c>
      <c r="C275" s="65"/>
      <c r="D275" s="86"/>
      <c r="E275" s="113">
        <v>67</v>
      </c>
      <c r="F275" s="114">
        <v>1380</v>
      </c>
      <c r="G275" s="115">
        <f t="shared" si="78"/>
        <v>20.6</v>
      </c>
      <c r="H275" s="113">
        <v>68</v>
      </c>
      <c r="I275" s="114">
        <v>1400</v>
      </c>
      <c r="J275" s="115">
        <f t="shared" si="79"/>
        <v>20.59</v>
      </c>
      <c r="K275" s="116">
        <f t="shared" si="80"/>
        <v>-1.0000000000001563E-2</v>
      </c>
      <c r="L275" s="117"/>
      <c r="P275"/>
      <c r="Q275" s="99"/>
    </row>
    <row r="276" spans="2:17" x14ac:dyDescent="0.2">
      <c r="B276" s="112" t="s">
        <v>66</v>
      </c>
      <c r="C276" s="65"/>
      <c r="D276" s="86"/>
      <c r="E276" s="113">
        <v>207</v>
      </c>
      <c r="F276" s="114">
        <v>5200</v>
      </c>
      <c r="G276" s="115">
        <f t="shared" si="78"/>
        <v>25.12</v>
      </c>
      <c r="H276" s="113">
        <v>207</v>
      </c>
      <c r="I276" s="114">
        <v>5420</v>
      </c>
      <c r="J276" s="115">
        <f t="shared" si="79"/>
        <v>26.18</v>
      </c>
      <c r="K276" s="116">
        <f t="shared" si="80"/>
        <v>1.0599999999999987</v>
      </c>
      <c r="L276" s="117"/>
      <c r="P276"/>
      <c r="Q276" s="99"/>
    </row>
    <row r="277" spans="2:17" x14ac:dyDescent="0.2">
      <c r="B277" s="112" t="s">
        <v>99</v>
      </c>
      <c r="C277" s="65"/>
      <c r="D277" s="86"/>
      <c r="E277" s="113">
        <v>874</v>
      </c>
      <c r="F277" s="114">
        <v>60000</v>
      </c>
      <c r="G277" s="115">
        <f t="shared" si="78"/>
        <v>68.650000000000006</v>
      </c>
      <c r="H277" s="113">
        <v>878</v>
      </c>
      <c r="I277" s="114">
        <v>60000</v>
      </c>
      <c r="J277" s="115">
        <f t="shared" si="79"/>
        <v>68.34</v>
      </c>
      <c r="K277" s="116">
        <f t="shared" si="80"/>
        <v>-0.31000000000000227</v>
      </c>
      <c r="L277" s="117"/>
      <c r="P277"/>
      <c r="Q277" s="99"/>
    </row>
    <row r="278" spans="2:17" x14ac:dyDescent="0.2">
      <c r="B278" s="112" t="s">
        <v>100</v>
      </c>
      <c r="C278" s="65"/>
      <c r="D278" s="86"/>
      <c r="E278" s="113">
        <v>174</v>
      </c>
      <c r="F278" s="114">
        <v>7000</v>
      </c>
      <c r="G278" s="115">
        <f t="shared" si="78"/>
        <v>40.229999999999997</v>
      </c>
      <c r="H278" s="113">
        <v>178</v>
      </c>
      <c r="I278" s="114">
        <v>7500</v>
      </c>
      <c r="J278" s="115">
        <f t="shared" si="79"/>
        <v>42.13</v>
      </c>
      <c r="K278" s="116">
        <f t="shared" si="80"/>
        <v>1.9000000000000057</v>
      </c>
      <c r="L278" s="117"/>
      <c r="P278"/>
      <c r="Q278" s="99"/>
    </row>
    <row r="279" spans="2:17" x14ac:dyDescent="0.2">
      <c r="B279" s="112" t="s">
        <v>69</v>
      </c>
      <c r="C279" s="65"/>
      <c r="D279" s="86"/>
      <c r="E279" s="113">
        <v>2306</v>
      </c>
      <c r="F279" s="114">
        <v>20000</v>
      </c>
      <c r="G279" s="115">
        <f t="shared" si="78"/>
        <v>8.67</v>
      </c>
      <c r="H279" s="113">
        <v>2391</v>
      </c>
      <c r="I279" s="114">
        <v>20000</v>
      </c>
      <c r="J279" s="115">
        <f t="shared" si="79"/>
        <v>8.36</v>
      </c>
      <c r="K279" s="116">
        <f t="shared" si="80"/>
        <v>-0.3100000000000005</v>
      </c>
      <c r="L279" s="117"/>
      <c r="P279"/>
      <c r="Q279" s="99"/>
    </row>
    <row r="280" spans="2:17" x14ac:dyDescent="0.2">
      <c r="B280" s="112" t="s">
        <v>70</v>
      </c>
      <c r="C280" s="65"/>
      <c r="D280" s="86"/>
      <c r="E280" s="113">
        <v>201</v>
      </c>
      <c r="F280" s="114">
        <v>3900</v>
      </c>
      <c r="G280" s="115">
        <f t="shared" si="78"/>
        <v>19.399999999999999</v>
      </c>
      <c r="H280" s="113">
        <v>238</v>
      </c>
      <c r="I280" s="114">
        <v>3900</v>
      </c>
      <c r="J280" s="115">
        <f t="shared" si="79"/>
        <v>16.39</v>
      </c>
      <c r="K280" s="116">
        <f t="shared" si="80"/>
        <v>-3.009999999999998</v>
      </c>
      <c r="L280" s="117"/>
      <c r="P280"/>
      <c r="Q280" s="99"/>
    </row>
    <row r="281" spans="2:17" x14ac:dyDescent="0.2">
      <c r="B281" s="112" t="s">
        <v>71</v>
      </c>
      <c r="C281" s="65"/>
      <c r="D281" s="86"/>
      <c r="E281" s="113">
        <v>142</v>
      </c>
      <c r="F281" s="114">
        <v>3000</v>
      </c>
      <c r="G281" s="115">
        <f t="shared" si="78"/>
        <v>21.13</v>
      </c>
      <c r="H281" s="113">
        <v>145</v>
      </c>
      <c r="I281" s="114">
        <v>3000</v>
      </c>
      <c r="J281" s="115">
        <f t="shared" si="79"/>
        <v>20.69</v>
      </c>
      <c r="K281" s="116">
        <f t="shared" si="80"/>
        <v>-0.43999999999999773</v>
      </c>
      <c r="L281" s="117"/>
      <c r="P281"/>
      <c r="Q281" s="99"/>
    </row>
    <row r="282" spans="2:17" x14ac:dyDescent="0.2">
      <c r="B282" s="112" t="s">
        <v>101</v>
      </c>
      <c r="C282" s="65"/>
      <c r="D282" s="86"/>
      <c r="E282" s="113">
        <v>48</v>
      </c>
      <c r="F282" s="114">
        <v>1200</v>
      </c>
      <c r="G282" s="115">
        <f t="shared" si="78"/>
        <v>25</v>
      </c>
      <c r="H282" s="113">
        <v>49</v>
      </c>
      <c r="I282" s="114">
        <v>1200</v>
      </c>
      <c r="J282" s="115">
        <f t="shared" si="79"/>
        <v>24.49</v>
      </c>
      <c r="K282" s="116">
        <f t="shared" si="80"/>
        <v>-0.51000000000000156</v>
      </c>
      <c r="L282" s="117"/>
      <c r="P282"/>
      <c r="Q282" s="99"/>
    </row>
    <row r="283" spans="2:17" x14ac:dyDescent="0.2">
      <c r="B283" s="112" t="s">
        <v>73</v>
      </c>
      <c r="C283" s="65"/>
      <c r="D283" s="86"/>
      <c r="E283" s="113">
        <v>51</v>
      </c>
      <c r="F283" s="114">
        <v>2000</v>
      </c>
      <c r="G283" s="115">
        <f t="shared" si="78"/>
        <v>39.22</v>
      </c>
      <c r="H283" s="113">
        <v>52</v>
      </c>
      <c r="I283" s="114">
        <v>2000</v>
      </c>
      <c r="J283" s="115">
        <f t="shared" si="79"/>
        <v>38.46</v>
      </c>
      <c r="K283" s="116">
        <f t="shared" si="80"/>
        <v>-0.75999999999999801</v>
      </c>
      <c r="L283" s="117"/>
      <c r="P283"/>
      <c r="Q283" s="99"/>
    </row>
    <row r="284" spans="2:17" x14ac:dyDescent="0.2">
      <c r="B284" s="112" t="s">
        <v>74</v>
      </c>
      <c r="C284" s="65"/>
      <c r="D284" s="86"/>
      <c r="E284" s="113">
        <v>59</v>
      </c>
      <c r="F284" s="114">
        <v>0</v>
      </c>
      <c r="G284" s="115">
        <f t="shared" si="78"/>
        <v>0</v>
      </c>
      <c r="H284" s="113">
        <v>60</v>
      </c>
      <c r="I284" s="114">
        <v>1000</v>
      </c>
      <c r="J284" s="115">
        <f t="shared" si="79"/>
        <v>16.670000000000002</v>
      </c>
      <c r="K284" s="116">
        <f t="shared" si="80"/>
        <v>16.670000000000002</v>
      </c>
      <c r="L284" s="117"/>
      <c r="P284"/>
      <c r="Q284" s="99"/>
    </row>
    <row r="285" spans="2:17" x14ac:dyDescent="0.2">
      <c r="B285" s="112" t="s">
        <v>75</v>
      </c>
      <c r="C285" s="65"/>
      <c r="D285" s="86"/>
      <c r="E285" s="113">
        <v>69</v>
      </c>
      <c r="F285" s="114">
        <v>0</v>
      </c>
      <c r="G285" s="115">
        <f t="shared" si="78"/>
        <v>0</v>
      </c>
      <c r="H285" s="113">
        <v>66</v>
      </c>
      <c r="I285" s="114">
        <v>1500</v>
      </c>
      <c r="J285" s="115">
        <f t="shared" si="79"/>
        <v>22.73</v>
      </c>
      <c r="K285" s="116">
        <f t="shared" si="80"/>
        <v>22.73</v>
      </c>
      <c r="L285" s="117"/>
      <c r="P285"/>
      <c r="Q285" s="99"/>
    </row>
    <row r="286" spans="2:17" x14ac:dyDescent="0.2">
      <c r="B286" s="112" t="s">
        <v>76</v>
      </c>
      <c r="C286" s="65"/>
      <c r="D286" s="86"/>
      <c r="E286" s="113">
        <v>70</v>
      </c>
      <c r="F286" s="114">
        <v>2000</v>
      </c>
      <c r="G286" s="115">
        <f t="shared" si="78"/>
        <v>28.57</v>
      </c>
      <c r="H286" s="113">
        <v>69</v>
      </c>
      <c r="I286" s="114">
        <v>2000</v>
      </c>
      <c r="J286" s="115">
        <f t="shared" si="79"/>
        <v>28.99</v>
      </c>
      <c r="K286" s="116">
        <f>J286-G286</f>
        <v>0.41999999999999815</v>
      </c>
      <c r="L286" s="117"/>
      <c r="P286"/>
      <c r="Q286" s="99"/>
    </row>
    <row r="287" spans="2:17" ht="15.75" thickBot="1" x14ac:dyDescent="0.25">
      <c r="B287" s="119" t="s">
        <v>102</v>
      </c>
      <c r="C287" s="120"/>
      <c r="D287" s="121"/>
      <c r="E287" s="122">
        <v>296</v>
      </c>
      <c r="F287" s="123">
        <v>6470</v>
      </c>
      <c r="G287" s="124">
        <f t="shared" si="78"/>
        <v>21.86</v>
      </c>
      <c r="H287" s="122">
        <v>261</v>
      </c>
      <c r="I287" s="123">
        <v>6470</v>
      </c>
      <c r="J287" s="124">
        <f t="shared" si="79"/>
        <v>24.79</v>
      </c>
      <c r="K287" s="125">
        <f>J287-G287</f>
        <v>2.9299999999999997</v>
      </c>
      <c r="L287" s="117"/>
      <c r="P287"/>
      <c r="Q287" s="99"/>
    </row>
    <row r="288" spans="2:17" x14ac:dyDescent="0.2">
      <c r="E288" s="65"/>
      <c r="F288" s="65"/>
      <c r="G288" s="65"/>
      <c r="H288" s="65"/>
      <c r="I288" s="65"/>
      <c r="J288" s="65"/>
      <c r="K288" s="65"/>
      <c r="L288" s="65"/>
      <c r="P288"/>
      <c r="Q288" s="99"/>
    </row>
    <row r="289" spans="5:17" x14ac:dyDescent="0.2">
      <c r="E289" s="65"/>
      <c r="F289" s="65"/>
      <c r="G289" s="65"/>
      <c r="H289" s="65"/>
      <c r="I289" s="65"/>
      <c r="J289" s="65"/>
      <c r="K289" s="65"/>
      <c r="L289" s="65"/>
      <c r="P289"/>
      <c r="Q289" s="99"/>
    </row>
    <row r="290" spans="5:17" x14ac:dyDescent="0.2">
      <c r="E290" s="65"/>
      <c r="F290" s="65"/>
      <c r="G290" s="65"/>
      <c r="H290" s="65"/>
      <c r="I290" s="65"/>
      <c r="J290" s="65"/>
      <c r="K290" s="65"/>
      <c r="L290" s="65"/>
    </row>
  </sheetData>
  <mergeCells count="32">
    <mergeCell ref="D29:L29"/>
    <mergeCell ref="J1:L1"/>
    <mergeCell ref="C9:L9"/>
    <mergeCell ref="C11:L11"/>
    <mergeCell ref="C13:L13"/>
    <mergeCell ref="C15:L15"/>
    <mergeCell ref="C17:L17"/>
    <mergeCell ref="D19:L19"/>
    <mergeCell ref="D21:L21"/>
    <mergeCell ref="D23:L23"/>
    <mergeCell ref="D25:L25"/>
    <mergeCell ref="D27:L27"/>
    <mergeCell ref="J129:L129"/>
    <mergeCell ref="C31:L31"/>
    <mergeCell ref="C33:L33"/>
    <mergeCell ref="J36:L36"/>
    <mergeCell ref="E38:L38"/>
    <mergeCell ref="C41:D41"/>
    <mergeCell ref="C43:D43"/>
    <mergeCell ref="C45:D45"/>
    <mergeCell ref="C52:L52"/>
    <mergeCell ref="J53:L53"/>
    <mergeCell ref="C54:L54"/>
    <mergeCell ref="E56:L56"/>
    <mergeCell ref="B257:C257"/>
    <mergeCell ref="E131:L131"/>
    <mergeCell ref="J212:L212"/>
    <mergeCell ref="E215:L215"/>
    <mergeCell ref="J252:L252"/>
    <mergeCell ref="C254:L254"/>
    <mergeCell ref="E256:G256"/>
    <mergeCell ref="H256:J256"/>
  </mergeCells>
  <pageMargins left="0.23622047244094491" right="0.23622047244094491" top="0.37" bottom="0.39370078740157483" header="0.35433070866141736" footer="0.15748031496062992"/>
  <pageSetup paperSize="9" scale="69" fitToHeight="0" orientation="portrait" r:id="rId1"/>
  <headerFooter alignWithMargins="0">
    <oddHeader xml:space="preserve">&amp;R&amp;"Arial,Bold"&amp;16
</oddHeader>
  </headerFooter>
  <rowBreaks count="4" manualBreakCount="4">
    <brk id="35" max="16383" man="1"/>
    <brk id="52" max="11" man="1"/>
    <brk id="128" max="16383" man="1"/>
    <brk id="25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RESOLUTION FOR COUNCIL</vt:lpstr>
      <vt:lpstr>'RESOLUTION FOR COUNCIL'!Print_Area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Pina Patel</dc:creator>
  <cp:lastModifiedBy>Lorraine Hogg</cp:lastModifiedBy>
  <dcterms:created xsi:type="dcterms:W3CDTF">2015-03-03T11:30:35Z</dcterms:created>
  <dcterms:modified xsi:type="dcterms:W3CDTF">2015-03-03T11:33:49Z</dcterms:modified>
</cp:coreProperties>
</file>