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7935" activeTab="0"/>
  </bookViews>
  <sheets>
    <sheet name="Contents (2)" sheetId="1" r:id="rId1"/>
    <sheet name="GF Contents" sheetId="2" r:id="rId2"/>
    <sheet name="Global Summary" sheetId="3" r:id="rId3"/>
    <sheet name="BVACOP Services" sheetId="4" r:id="rId4"/>
    <sheet name="Budgted Swingometer" sheetId="5" r:id="rId5"/>
    <sheet name="Glossary" sheetId="6" r:id="rId6"/>
  </sheets>
  <externalReferences>
    <externalReference r:id="rId9"/>
    <externalReference r:id="rId10"/>
    <externalReference r:id="rId11"/>
    <externalReference r:id="rId12"/>
  </externalReferences>
  <definedNames>
    <definedName name="anscount" hidden="1">1</definedName>
    <definedName name="ceiling" localSheetId="3">'[2]F &amp; C - Districts'!#REF!</definedName>
    <definedName name="ceiling" localSheetId="2">'[2]F &amp; C - Districts'!#REF!</definedName>
    <definedName name="ceiling">'[1]F &amp; C - Districts'!#REF!</definedName>
    <definedName name="data" localSheetId="4">#REF!</definedName>
    <definedName name="data" localSheetId="3">#REF!</definedName>
    <definedName name="data" localSheetId="2">#REF!</definedName>
    <definedName name="data">#REF!</definedName>
    <definedName name="_xlnm.Print_Area" localSheetId="3">'BVACOP Services'!$A$1:$F$1130</definedName>
    <definedName name="_xlnm.Print_Area" localSheetId="2">'Global Summary'!$A$1:$H$39</definedName>
    <definedName name="_xlnm.Print_Area" localSheetId="5">'Glossary'!$A$1:$A$46</definedName>
  </definedNames>
  <calcPr fullCalcOnLoad="1"/>
</workbook>
</file>

<file path=xl/comments4.xml><?xml version="1.0" encoding="utf-8"?>
<comments xmlns="http://schemas.openxmlformats.org/spreadsheetml/2006/main">
  <authors>
    <author>mdick</author>
  </authors>
  <commentList>
    <comment ref="F824" authorId="0">
      <text>
        <r>
          <rPr>
            <b/>
            <sz val="9"/>
            <rFont val="Tahoma"/>
            <family val="0"/>
          </rPr>
          <t>mdick:</t>
        </r>
        <r>
          <rPr>
            <sz val="9"/>
            <rFont val="Tahoma"/>
            <family val="0"/>
          </rPr>
          <t xml:space="preserve">
If DFG budget changes this needs to change
</t>
        </r>
      </text>
    </comment>
  </commentList>
</comments>
</file>

<file path=xl/sharedStrings.xml><?xml version="1.0" encoding="utf-8"?>
<sst xmlns="http://schemas.openxmlformats.org/spreadsheetml/2006/main" count="1160" uniqueCount="314">
  <si>
    <t>The reduction in the 2013/14 revised budget reflects vacant posts.  The 2014/15 budget reflects a full establishment.</t>
  </si>
  <si>
    <t>Increase in recharges reflect the changes explained above.</t>
  </si>
  <si>
    <t>The increase in the 2014/15 draft budget is due to growth in parks and amenity space works. This has been fully funded by increased income.</t>
  </si>
  <si>
    <t>The reduction in the 2013/14 revised budget reflects short term rental agreements with the current fleet provider.  The increase in the 2014/15 draft budget reflects additional fleet required for growth in parks and amenity spaces.</t>
  </si>
  <si>
    <t>This budget reflects 2 accounting adjustments:-</t>
  </si>
  <si>
    <t>Increased benefit awarded is offset by subsidy received.</t>
  </si>
  <si>
    <t>Interest - Car Purchase Account</t>
  </si>
  <si>
    <t>This adjustment negates the impact depreciation has on the Housing Revenue Account when recharges are made to the HRA via support services, this ensures depreciation is a notional charge and not an actual charge to the HRA.</t>
  </si>
  <si>
    <t>Capital charges consist of depreciation and REFCUS (Revenue Expenditure Funded From Capital Under Statute). REFCUS charges relate to capital expenditure which does not result in the authority creating a fixed asset.</t>
  </si>
  <si>
    <t xml:space="preserve">An accounting adjustment is made to ensure both depreciation and REFCUS have a nil impact </t>
  </si>
  <si>
    <t>on the taxpayer.</t>
  </si>
  <si>
    <t>Contents</t>
  </si>
  <si>
    <t>Section 1</t>
  </si>
  <si>
    <t>GLOSSARY</t>
  </si>
  <si>
    <t>Detailed below is a summary of CIPFA's standard subjective classification, this has been</t>
  </si>
  <si>
    <t>included to provide an overview of the types of expenditure that are included in each of the</t>
  </si>
  <si>
    <t>subjective classifications;</t>
  </si>
  <si>
    <t>Covers expenses directly related to the running of premises and land this includes;</t>
  </si>
  <si>
    <t>Covers all items of expenditure not covered by the above headings, such as the purchase</t>
  </si>
  <si>
    <t>Relates to payments for which no goods or services are received by the Council e.g. Rent</t>
  </si>
  <si>
    <t>Allowances.</t>
  </si>
  <si>
    <t>Payments made to external providers in return for the provision of a service.</t>
  </si>
  <si>
    <t>Examples of Central Support Costs include;</t>
  </si>
  <si>
    <t>These departments recharge their costs in full to users of their services. The method for</t>
  </si>
  <si>
    <t>recharging these services is dependant on the service being provided.</t>
  </si>
  <si>
    <t>Revenue income received by the authority includes;</t>
  </si>
  <si>
    <r>
      <t xml:space="preserve">     </t>
    </r>
    <r>
      <rPr>
        <sz val="12"/>
        <rFont val="Arial"/>
        <family val="0"/>
      </rPr>
      <t>●</t>
    </r>
    <r>
      <rPr>
        <sz val="12"/>
        <rFont val="Arial"/>
        <family val="2"/>
      </rPr>
      <t xml:space="preserve">  Cost of revenue repairs</t>
    </r>
  </si>
  <si>
    <r>
      <t xml:space="preserve">     </t>
    </r>
    <r>
      <rPr>
        <sz val="12"/>
        <rFont val="Arial"/>
        <family val="0"/>
      </rPr>
      <t>●</t>
    </r>
    <r>
      <rPr>
        <sz val="12"/>
        <rFont val="Arial"/>
        <family val="2"/>
      </rPr>
      <t xml:space="preserve">  Utility costs</t>
    </r>
  </si>
  <si>
    <r>
      <t xml:space="preserve">     </t>
    </r>
    <r>
      <rPr>
        <sz val="12"/>
        <rFont val="Arial"/>
        <family val="0"/>
      </rPr>
      <t>●</t>
    </r>
    <r>
      <rPr>
        <sz val="12"/>
        <rFont val="Arial"/>
        <family val="2"/>
      </rPr>
      <t xml:space="preserve">  Rents and rates</t>
    </r>
  </si>
  <si>
    <r>
      <t xml:space="preserve">     </t>
    </r>
    <r>
      <rPr>
        <sz val="12"/>
        <rFont val="Arial"/>
        <family val="0"/>
      </rPr>
      <t>●</t>
    </r>
    <r>
      <rPr>
        <sz val="12"/>
        <rFont val="Arial"/>
        <family val="2"/>
      </rPr>
      <t xml:space="preserve">  Accountancy</t>
    </r>
  </si>
  <si>
    <r>
      <t xml:space="preserve">     </t>
    </r>
    <r>
      <rPr>
        <sz val="12"/>
        <rFont val="Arial"/>
        <family val="0"/>
      </rPr>
      <t>●</t>
    </r>
    <r>
      <rPr>
        <sz val="12"/>
        <rFont val="Arial"/>
        <family val="2"/>
      </rPr>
      <t xml:space="preserve">  Legal</t>
    </r>
  </si>
  <si>
    <r>
      <t xml:space="preserve">     </t>
    </r>
    <r>
      <rPr>
        <sz val="12"/>
        <rFont val="Arial"/>
        <family val="0"/>
      </rPr>
      <t>●</t>
    </r>
    <r>
      <rPr>
        <sz val="12"/>
        <rFont val="Arial"/>
        <family val="2"/>
      </rPr>
      <t xml:space="preserve">  Human Resources</t>
    </r>
  </si>
  <si>
    <r>
      <t xml:space="preserve">    </t>
    </r>
    <r>
      <rPr>
        <sz val="12"/>
        <rFont val="Arial"/>
        <family val="0"/>
      </rPr>
      <t>●</t>
    </r>
    <r>
      <rPr>
        <sz val="12"/>
        <rFont val="Arial"/>
        <family val="2"/>
      </rPr>
      <t xml:space="preserve">  Rents</t>
    </r>
  </si>
  <si>
    <r>
      <t xml:space="preserve">    </t>
    </r>
    <r>
      <rPr>
        <sz val="12"/>
        <rFont val="Arial"/>
        <family val="0"/>
      </rPr>
      <t>●</t>
    </r>
    <r>
      <rPr>
        <sz val="12"/>
        <rFont val="Arial"/>
        <family val="2"/>
      </rPr>
      <t xml:space="preserve">  Fees and charges</t>
    </r>
  </si>
  <si>
    <t>2007/08</t>
  </si>
  <si>
    <t>Original</t>
  </si>
  <si>
    <t>Revised</t>
  </si>
  <si>
    <t>Actual</t>
  </si>
  <si>
    <t xml:space="preserve">Original </t>
  </si>
  <si>
    <t>Ref.</t>
  </si>
  <si>
    <t>£</t>
  </si>
  <si>
    <t>SERVICE EXPENDITURE</t>
  </si>
  <si>
    <t>Cultural and Related Services</t>
  </si>
  <si>
    <t>Environmental Services</t>
  </si>
  <si>
    <t>Planning and Development Services</t>
  </si>
  <si>
    <t>Highways, Roads &amp; Transport Services</t>
  </si>
  <si>
    <t>Housing Services</t>
  </si>
  <si>
    <t>Corporate and Democratic Services</t>
  </si>
  <si>
    <t>Central Services to the Public</t>
  </si>
  <si>
    <t>Trading Accounts</t>
  </si>
  <si>
    <t>NET COST OF SERVICES</t>
  </si>
  <si>
    <t>Transfers to/from Reserves</t>
  </si>
  <si>
    <t>NET COUNCIL BUDGET</t>
  </si>
  <si>
    <t xml:space="preserve">Equals Medium Term Financial Forecast Net Budget </t>
  </si>
  <si>
    <t>Community Centres</t>
  </si>
  <si>
    <t>Allotments</t>
  </si>
  <si>
    <t>Art Gallery</t>
  </si>
  <si>
    <t>Museum</t>
  </si>
  <si>
    <t>ENVIRONMENTAL SERVICES</t>
  </si>
  <si>
    <t>Household Waste Collection</t>
  </si>
  <si>
    <t>Recycling</t>
  </si>
  <si>
    <t>Public Conveniences</t>
  </si>
  <si>
    <t>Pest and Dog Control</t>
  </si>
  <si>
    <t>Pollution Reduction</t>
  </si>
  <si>
    <t>Food Safety</t>
  </si>
  <si>
    <t>Public Health</t>
  </si>
  <si>
    <t>Cemeteries</t>
  </si>
  <si>
    <t>Crematorium</t>
  </si>
  <si>
    <t>Kettering Borough Trainers</t>
  </si>
  <si>
    <t>HOUSING SERVICES</t>
  </si>
  <si>
    <t>CENTRAL SERVICES TO THE PUBLIC</t>
  </si>
  <si>
    <t>Elections</t>
  </si>
  <si>
    <t>Local Land Charges</t>
  </si>
  <si>
    <t>Town and Parish Councils</t>
  </si>
  <si>
    <t>Grants</t>
  </si>
  <si>
    <t>TRADING SERVICES</t>
  </si>
  <si>
    <t>Ref</t>
  </si>
  <si>
    <t>2006/07</t>
  </si>
  <si>
    <t>Supplies and Services</t>
  </si>
  <si>
    <t>Third Party Payments</t>
  </si>
  <si>
    <t>Central Support Services</t>
  </si>
  <si>
    <t>Capital Charges</t>
  </si>
  <si>
    <t>Transfer Payments</t>
  </si>
  <si>
    <t>Planning Fees</t>
  </si>
  <si>
    <t>2011/12</t>
  </si>
  <si>
    <t>SUMMARY OF GENERAL FUND REVENUE ESTIMATES</t>
  </si>
  <si>
    <t>Income</t>
  </si>
  <si>
    <t>Employee Costs</t>
  </si>
  <si>
    <t>Premises Costs</t>
  </si>
  <si>
    <t>Transport Costs</t>
  </si>
  <si>
    <t>Depreciation adjustment</t>
  </si>
  <si>
    <t>CULTURE AND RELATED SERVICES</t>
  </si>
  <si>
    <t>RECREATION AND SPORT</t>
  </si>
  <si>
    <t>Indoor Sports &amp; Recreation Facilities</t>
  </si>
  <si>
    <t>Employees</t>
  </si>
  <si>
    <t>Premises</t>
  </si>
  <si>
    <t>Transport</t>
  </si>
  <si>
    <t xml:space="preserve"> Total Expenditure</t>
  </si>
  <si>
    <t>Fees and Charges</t>
  </si>
  <si>
    <t>Amortisation of Government Grants</t>
  </si>
  <si>
    <t>Total Income</t>
  </si>
  <si>
    <t>Net Expenditure to Summary</t>
  </si>
  <si>
    <t>Total Expenditure</t>
  </si>
  <si>
    <t>Variance Explanations</t>
  </si>
  <si>
    <t>Sport Development/Community Recreation</t>
  </si>
  <si>
    <t>Grants &amp; Contributions</t>
  </si>
  <si>
    <t>OPEN SPACES</t>
  </si>
  <si>
    <t>Community Parks/Open Spaces</t>
  </si>
  <si>
    <t>Rents</t>
  </si>
  <si>
    <t>TOURISM</t>
  </si>
  <si>
    <t>CULTURE AND HERITAGE</t>
  </si>
  <si>
    <t>CULTURAL &amp; RELATED SERVICES TOTAL</t>
  </si>
  <si>
    <t>Equal Global Summary Line 1</t>
  </si>
  <si>
    <t>WASTE COLLECTION</t>
  </si>
  <si>
    <t>STREET CLEANSING</t>
  </si>
  <si>
    <t>Recharges to other services</t>
  </si>
  <si>
    <t xml:space="preserve">ENVIRONMENTAL HEALTH </t>
  </si>
  <si>
    <t>Licences (incl. Hackney Carriages)</t>
  </si>
  <si>
    <t>COMMUNITY SAFETY</t>
  </si>
  <si>
    <t>Safety Services</t>
  </si>
  <si>
    <t>Grants and Contributions</t>
  </si>
  <si>
    <t>Crime Reduction</t>
  </si>
  <si>
    <t>FLOOD DEFENCE/LAND DRAINAGE</t>
  </si>
  <si>
    <t>Total Expenditure to Summary</t>
  </si>
  <si>
    <t>CEMETERY &amp; CREMATION SERVICES</t>
  </si>
  <si>
    <t>Net Income to Summary</t>
  </si>
  <si>
    <t>ENVIRONMENTAL SERVICES TOTAL</t>
  </si>
  <si>
    <t>Equal Global Summary Line 2</t>
  </si>
  <si>
    <t>PLANNING &amp; DEVELOPMENT SERVICES</t>
  </si>
  <si>
    <t>PLANNING POLICY</t>
  </si>
  <si>
    <t>ENVIRONMENTAL INITIATIVES</t>
  </si>
  <si>
    <t>DEVELOPMENT CONTROL</t>
  </si>
  <si>
    <t>BUILDING CONTROL</t>
  </si>
  <si>
    <t>ECONOMIC DEVELOPMENT</t>
  </si>
  <si>
    <t>Support to Business and Enterprise</t>
  </si>
  <si>
    <t>Rent Land &amp; Buildings</t>
  </si>
  <si>
    <t>COMMUNITY DEVELOPMENT</t>
  </si>
  <si>
    <t>PLANNING &amp; DEV SERVICES TOTAL</t>
  </si>
  <si>
    <t>Equal Global Summary Line 3</t>
  </si>
  <si>
    <t>HIGHWAYS, ROADS &amp; TRANSPORT</t>
  </si>
  <si>
    <t>HIGHWAYS AND ROADS</t>
  </si>
  <si>
    <t>PARKING SERVICES</t>
  </si>
  <si>
    <t>CONCESSIONARY TRAVEL</t>
  </si>
  <si>
    <t>HIGHWAYS &amp; TRANSPORT  TOTAL</t>
  </si>
  <si>
    <t>Equal Global Summary Line 4</t>
  </si>
  <si>
    <t>HOUSING STRATEGY</t>
  </si>
  <si>
    <t>HOMELESSNESS &amp; PREVENTION</t>
  </si>
  <si>
    <t>PASTURE CARAVAN SITE</t>
  </si>
  <si>
    <t>HOUSING ADVICE</t>
  </si>
  <si>
    <t>HOUSING ASSOCIATIONS</t>
  </si>
  <si>
    <t>HOUSING ADVANCES</t>
  </si>
  <si>
    <t>PRIVATE SECTOR HOUSING RENEWAL</t>
  </si>
  <si>
    <t>HOUSING BENEFITS</t>
  </si>
  <si>
    <t>HOUSING SERVICES TOTAL</t>
  </si>
  <si>
    <t>Equal Global Summary Line 5</t>
  </si>
  <si>
    <t>CORPORATE AND DEMOCRATIC SERVICES</t>
  </si>
  <si>
    <t>CORPORATE &amp; DEMOCRATIC TOTAL</t>
  </si>
  <si>
    <t>Equal Global Summary Line 6</t>
  </si>
  <si>
    <t>Local Tax Collection</t>
  </si>
  <si>
    <t>CENTRAL SERVICES TOTAL</t>
  </si>
  <si>
    <t>Equal Global Summary Line 7</t>
  </si>
  <si>
    <t>MARKETS</t>
  </si>
  <si>
    <t>INDUSTRIAL/COMMERCIAL PREMISES</t>
  </si>
  <si>
    <t xml:space="preserve"> </t>
  </si>
  <si>
    <t>PROPERTY MAINTENANCE</t>
  </si>
  <si>
    <t>Net Income / Expenditure to Summary</t>
  </si>
  <si>
    <t>GROUNDS MAINTENANCE</t>
  </si>
  <si>
    <t>TRADING SERVICES TOTAL</t>
  </si>
  <si>
    <t>Equal Global Summary Line 8</t>
  </si>
  <si>
    <t>CAPITAL FINANCING</t>
  </si>
  <si>
    <t>CAPITAL CHARGES</t>
  </si>
  <si>
    <t>HRA Support Services Adjustment</t>
  </si>
  <si>
    <t>Surplus on Depreciation Charges</t>
  </si>
  <si>
    <t>Total Surplus on Deprecation Charges</t>
  </si>
  <si>
    <t>DEFERRED CHARGES &amp; MRP</t>
  </si>
  <si>
    <t>Surplus from Deferred Charges Account</t>
  </si>
  <si>
    <t>Total Income to Summary</t>
  </si>
  <si>
    <t>INTEREST &amp; INVESTMENT INCOME</t>
  </si>
  <si>
    <t>Gross Interest Payable</t>
  </si>
  <si>
    <t>Interest Payable to HRA</t>
  </si>
  <si>
    <t>Interest Receivable from HRA</t>
  </si>
  <si>
    <t>Interest - General Fund</t>
  </si>
  <si>
    <t>PENSION ADJUSTMENTS</t>
  </si>
  <si>
    <t>Pension Adjustment</t>
  </si>
  <si>
    <t>CAPITAL FINANCING TOTAL</t>
  </si>
  <si>
    <t>Equal Global Summary Line 12 - 15</t>
  </si>
  <si>
    <t>2012/13</t>
  </si>
  <si>
    <t>2013/14</t>
  </si>
  <si>
    <t>APPENDIX A</t>
  </si>
  <si>
    <t>The surplus on Capital Charges reflects the reversal of entries made within the Service Revenue Accounts and has no impact on the Council's overall budget.</t>
  </si>
  <si>
    <t>Draft</t>
  </si>
  <si>
    <t>Includes all employees costs.</t>
  </si>
  <si>
    <t>Includes all transport costs.</t>
  </si>
  <si>
    <t>and maintenance of equipment and furniture, purchase of stationary etc.</t>
  </si>
  <si>
    <t>The increase in capital charge relates to new capital expenditure in 2012/13, this has no impact on the Council's overall revenue budget</t>
  </si>
  <si>
    <t>Technical Accounting Adjustments (including MRP)</t>
  </si>
  <si>
    <t>DRAFT BUDGET BOOKLET - 2014/15</t>
  </si>
  <si>
    <t>Section 1: General Fund Estimates 2014/15</t>
  </si>
  <si>
    <t>Section 2: Capital Programme 2013 - 2019</t>
  </si>
  <si>
    <t>Section 3: HRA Estimates 2014/15</t>
  </si>
  <si>
    <t>General Fund Estimates 2014/15</t>
  </si>
  <si>
    <t>2014/15</t>
  </si>
  <si>
    <t>General Contingencies / Invest to Save / RCCO</t>
  </si>
  <si>
    <t>Interest On Balances / Investments</t>
  </si>
  <si>
    <t>The increase in 2014/15 draft budget is due to higher rates for the leisure facilities.</t>
  </si>
  <si>
    <t>Increase in the 2013/14 revised budget and 2014/15 draft budget is due to inflationary uplift being applied to the leisure management contract.</t>
  </si>
  <si>
    <t>The increase in capital charge relates to new capital expenditure in 2013/14, this has no impact on the Council's overall revenue budget</t>
  </si>
  <si>
    <t>The decrease in capital charge relates to lower capital expenditure in 2013/14 than anticipated, this has no impact on the Council's overall revenue budget</t>
  </si>
  <si>
    <t>The reduction in the 2013/14 revised budget relates to vacant posts in year.  The increase in the 2014/15 draft budget reflects a full establishment.</t>
  </si>
  <si>
    <t>The increase in 2013/14 revised budget and 2014/15 draft budget reflects increased expenditure on town centre events.</t>
  </si>
  <si>
    <t>Re-alignment of the Council's grounds maintenance recharges result in changes for the 2013/14 revised budget and the 2014/15 draft budget.</t>
  </si>
  <si>
    <t>The reduction in the 2014/15 draft budget relates to assets becoming fully depreciated. This has no impact on the Council's overall revenue budget.</t>
  </si>
  <si>
    <t>The reduction in 2014/15 draft budget relates to the removal of a vacant post from the establishment.</t>
  </si>
  <si>
    <t>Increased expenditure in the 2013/14 revised budget relates to Museum and Gallery improvements funded by additional grant income</t>
  </si>
  <si>
    <t>The increase in 2013/14 revised budget reflects the in year implementation of the new comingled waste collection service.  The reduction in 2014/15 draft budget reflects a fully operational comingled waste collection service.</t>
  </si>
  <si>
    <t>The overall reductions in the 2013/14 revised budget reflects short term rental agreements for the Council's vehicle fleet. The reduction in 2014/15 draft budget reflects the new fleet contract.</t>
  </si>
  <si>
    <t>The reduction in 2013/14 revised budget reflects one off in year savings.</t>
  </si>
  <si>
    <t>The Increase in 2013/14 revised budget reflects one off fees.</t>
  </si>
  <si>
    <t>Re-alignment of the Council's support services recharges result in changes for the 2013/14 revised budget and the 2014/15 draft budget.</t>
  </si>
  <si>
    <t>The reduction in the 2014/15 draft budget relates to lower capital expenditure in 2013/14 and an asset becoming fully depreciated. This has no impact on the Council's overall revenue budget.</t>
  </si>
  <si>
    <t>The reduction in 2013/14 draft budget reflects lower income for comingled waste disposal due to the phased roll out of the new service.  The increase in 2014/15 draft budget reflects income from recycling credits and changes to comingled waste disposal.</t>
  </si>
  <si>
    <t>The reduction in the 2013/14 revised budget reflects vacant posts.  The increase in the 2014/15 draft budget is due to a change in allocations.</t>
  </si>
  <si>
    <t>The reductions in the 2013/14 revised budget reflects short term rental agreements for the Council's vehicle fleet. The reduction in 2014/15 draft budget reflects the new fleet contract.</t>
  </si>
  <si>
    <t>The increase in the 2013/14 revised budget reflects a one-off bulk purchase of litter bins</t>
  </si>
  <si>
    <t>The increase in 2013/14 revised budget and 2014/15 draft budget reflects an increase in income from licences.</t>
  </si>
  <si>
    <t>The changes in the 2013/14 draft budget relates to the allocation of costs between premises and third party payments.  The reduction in the 2014/15 budget is due to the closure of the public conveniences.</t>
  </si>
  <si>
    <t>The increase in 2014/15 draft budget is due to an increase in demand on the service.</t>
  </si>
  <si>
    <t>The increase in the 2014/15 draft budget relates to additional vehicles for wardens.</t>
  </si>
  <si>
    <t xml:space="preserve">The increase in the 2013/14 revised budget reflects short term agency cover. </t>
  </si>
  <si>
    <t xml:space="preserve">The 2013/14 revised budget reflects increased expenditure on community projects, which have been fully funded by additional grants. </t>
  </si>
  <si>
    <t>The reduction in the 2013/14 revised budget relates to lower capital expenditure in 2012/13. This has no impact on the Council's overall revenue budget.</t>
  </si>
  <si>
    <t>The 2013/14 revised budget incorporates one off additional income for the Mausoleum.</t>
  </si>
  <si>
    <t>The increase in the 2014/15 draft budget is the result of a change in allocations from capital to revenue.</t>
  </si>
  <si>
    <t>The increase in the 2014/15 original budget reflects additional utility costs.</t>
  </si>
  <si>
    <t>The increase in the 2013/14 revised budget and 2014/15 draft budget relates to higher capital expenditure in 2012/13. This has no impact on the Council's overall revenue budget.</t>
  </si>
  <si>
    <t>The reduction in the 2013/14 revised budget reflects vacant posts. The 2014/15 draft budget reflects a full establishment.</t>
  </si>
  <si>
    <t>The reduction in 2014/15 draft budget reflects a technical accounting change.</t>
  </si>
  <si>
    <t>The income in the 2013/14 revised budget reflects a one-off grant income.</t>
  </si>
  <si>
    <t>The reduction in the 2013/14 revised budget reflects vacant posts during part of the year. The 2014/15 draft budget reflects a full establishment.</t>
  </si>
  <si>
    <t>The increase in the 2013/14 revised budget reflects additional one off costs.</t>
  </si>
  <si>
    <t>The reduction in the 2013/14 revised budget reflects lower section 106 monitoring fees due to a lower number of agreements. This is expected to increase and has been reflected in the 2014/15 draft budget.</t>
  </si>
  <si>
    <t>The increase in the 2013/14 revised budget reflects one off major planning applications.  The 2014/15 draft budget reflects an increase in fee income due to an upturn in economic activity.</t>
  </si>
  <si>
    <t>The increase in the 2013/14 revised budget reflects an increased demand on resources to process increased workload.</t>
  </si>
  <si>
    <t>The increase in the 2013/14 revised budget reflects additional income received in relation to building control fees. The 2014/15 draft budget reflects the upturn in economic activity in 2013/14.</t>
  </si>
  <si>
    <t>The increase in 2014/15 draft budget relates to an additional post which is being funded by increased income.</t>
  </si>
  <si>
    <t>The 2013/14 revised budget &amp; 2014/15 draft budget have been increased for additional expenditure on bursaries, these costs are fully recovered and are shown within Grants and Contributions (note 58).</t>
  </si>
  <si>
    <t>The reduction in the 2013/14 revised budget reflects vacant posts during part of the year.</t>
  </si>
  <si>
    <t>The increase in the 2013/14 revised budget and 2014/15 original budget reflects an increase in workloads.</t>
  </si>
  <si>
    <t xml:space="preserve">The increase in the 2013/14 revised budget reflects increased expenditure due an increased demand in Homelessness. </t>
  </si>
  <si>
    <t>The reduction in 2014/15 draft budget relates to the Tenancy Training Scheme that was grant funded coming to an end.</t>
  </si>
  <si>
    <t>The 2013/14 revised budget reflects increased expenditure on bed and breakfast and homelessness prevention. The 2014/15 draft budget anticipates that further preventative work and changes in processes will reduce these costs.</t>
  </si>
  <si>
    <t>The increase in the 2013/14 revised budget relates to additional income from bed and breakfast &amp; private sector leases.</t>
  </si>
  <si>
    <t>The reduction in the 2014/15 draft budget reflects the reduction in the funding for Trailblazers and Vangard schemes.</t>
  </si>
  <si>
    <t>The reduction in the 2013/14 revised budget is due to vacant posts during the year. The 2014/15 draft budget assumes a full establishment.</t>
  </si>
  <si>
    <t>The increase in the 2013/14 revised budget reflects increased Capital expenditure on Disabled facilities grants and Private Sector Decent Homes Grants.  This has no effect on the Council's overall revenue budget.</t>
  </si>
  <si>
    <t>The increase in 2013/14 revised budget reflects temporary staff employed to cover increased workloads. This is expected to be absorbed within the current establishment for the 2014/15 draft budget</t>
  </si>
  <si>
    <t xml:space="preserve">The increase in the 2013/14 revised budget reflect one-off software changes for new legislation. This was fully funded from additional grant income. </t>
  </si>
  <si>
    <t>The increase in the 2014/15 draft budget is due to operational changes for the emergency planning service.</t>
  </si>
  <si>
    <t>The increase in the 2013/14 revised budget is for software changes required to implement new legislation. A grant was provided by Central Government to finance the additional costs.</t>
  </si>
  <si>
    <t>The reduction in the 2013/14 revised budget reflects a reduction in discretionary relief granted.</t>
  </si>
  <si>
    <t>The increase in the 2013/14 revised budget and 2014/15 draft budget is due to the increase in court summons costs for the non payment of Council Tax and Business Rates.</t>
  </si>
  <si>
    <t>The increase in the 2013/14 revised budget relates to a transitional grant and income from NCC in relation to the implementation of the Council Tax Support scheme. The decrease in the 2014/15 draft budget is due to a reduction in the Benefit Admin grant.</t>
  </si>
  <si>
    <t>The decrease in the 2013/14 revised budget and the 2014/15 draft budget relates to a technical accounting adjustment.</t>
  </si>
  <si>
    <t>The increase in the 2013/14 revised budget reflects an increase in the number of local land charge searches.</t>
  </si>
  <si>
    <t>The increase in capital charge relates to new capital expenditure in 2013/14, this has no impact on the Council's overall revenue budget.</t>
  </si>
  <si>
    <t>The increase in the 2013/14 revised budget and 2014/15 draft budget reflects additional income from increased land charge searches.</t>
  </si>
  <si>
    <t>Increase in the 2013/14 revised budget reflects one off expenditure on industrial units.</t>
  </si>
  <si>
    <t>The change in the 2013/14 revised budget is due to lower borrowing costs.</t>
  </si>
  <si>
    <t>The increase in the 2013/14 revised budget reflects one off costs for the roll out of the comingled waste collection scheme and an increase in Green Waste disposal costs. The reduction in the 2014/15 draft budget relates to lower disposal costs for Green Waste.</t>
  </si>
  <si>
    <t>The increase in the 2013/14 revised budget reflects income for bursaries and increased funding for meeting apprenticeship targets. The increase in the 2014/15 draft budget is for increased apprenticeships.</t>
  </si>
  <si>
    <t xml:space="preserve">The increase in the 2013/14 revised budget is for additional resources to cover an increased workload. In 2014/15 external funding for the Trailblazers scheme ends and the 2014/15 draft budget reflects that the grant funded post will cease when the funding stream finishes. </t>
  </si>
  <si>
    <t>The increased cost in the 2013/14 revised budget relates to software developments to incorporate legislation changes. The reduction in the 2014/15 draft budget incorporates expenditure reductions relating to Trailblazers &amp; Vangard when income streams cease (see note 71)</t>
  </si>
  <si>
    <t>The increase in the 2014/15 draft budget reflects the New Homes Bonus Allocation. It should be noted that the Council has sought to minimise reliance on the New Homes Bonus whereas a number of authorities continue to incorporate 100% of the New Homes Bonus Grant to support the revenue budget.</t>
  </si>
  <si>
    <t>The reduction in the 2014/15 draft budget reflects the parish grant scheme ending. A new capital budget of £40,000 has been included in the draft capital programme for Town and Parish Councils to bid for one off capital projects.</t>
  </si>
  <si>
    <t>a. REFCUS  relates to capital expenditure for which no capital asset is created, it reverses out costs in the Service Revenue Accounts and has no impact on the Council's overall budget. The main change for the 2013/14 Revised Budget relates to additional capital investment on Housing Services.</t>
  </si>
  <si>
    <t>b. Minimum Revenue Provision (MRP) is a statutory amount the Council must provide for future repayment of internal debt. This has a "real" impact on the overall budget. This reflects the borrowing/investment position of the HRA. The GF effectively pays the HRA for any balances that it holds and the HRA pays the GF for any borrowings it uses to finance its part of the capital programme.</t>
  </si>
  <si>
    <t>Invest to Save and Service Improvement</t>
  </si>
  <si>
    <t>General Contingency / Cont to Cap</t>
  </si>
  <si>
    <t>POSSIBLE VARIATIONS TO THE BUDGET MODEL FOR 2014/15</t>
  </si>
  <si>
    <t>MAJOR BUSINESS RISKS 'SWING-O-METER'</t>
  </si>
  <si>
    <t>Worse than Budget Model (£000)</t>
  </si>
  <si>
    <t>Better than Budget Model (£000)</t>
  </si>
  <si>
    <t>Waste Collection / Recycling</t>
  </si>
  <si>
    <t xml:space="preserve">  Car Parking</t>
  </si>
  <si>
    <t>Homelessness</t>
  </si>
  <si>
    <t>Building Control Fees</t>
  </si>
  <si>
    <t>Rent - Industrial Units</t>
  </si>
  <si>
    <t>Invest Income</t>
  </si>
  <si>
    <t>Borrowing</t>
  </si>
  <si>
    <t>Changes in CTS Caseloads</t>
  </si>
  <si>
    <t>Business Rates Appeals</t>
  </si>
  <si>
    <t>Business Rates Volatility</t>
  </si>
  <si>
    <t>Efficiencies</t>
  </si>
  <si>
    <t>Possible Variations</t>
  </si>
  <si>
    <t>Spread</t>
  </si>
  <si>
    <t>C Tax Impact Range</t>
  </si>
  <si>
    <t>The Council has sufficient resources in balances to cover the additional</t>
  </si>
  <si>
    <t>costs even in the worst case scenario.</t>
  </si>
  <si>
    <t>* Based upon current approved Council policies</t>
  </si>
  <si>
    <t>The increase in 2013/14 revised budget reflects temporary staff employed to cover increased workloads. This is expected to be absorbed within the current establishment for the 2014/15 draft budget.</t>
  </si>
  <si>
    <t>The increase in the 2013/14 revised budget and 2014/15 draft budget reflects the additional income from industrial units and the rent from the Market Place Buildings.</t>
  </si>
  <si>
    <t>The reduction in income and expenditure for the 2014/15 draft budgets reflects operational changes at Weekley Glebe.</t>
  </si>
  <si>
    <t>The increase in the 2013/14 revised budget reflects one off expenditure to comply with Mercury Abatement legislation.</t>
  </si>
  <si>
    <t>The increase in the 2013/14 revised budget reflects current service demand.  The 2014/15 draft budget takes account of the annual fee review.</t>
  </si>
  <si>
    <t>The 2013/14 revised budget and the 2014/15 draft budget reflect an increase in the management fee for the new caravan site.</t>
  </si>
  <si>
    <t>The increase in the 2013/14 revised budget and 2014/15 draft budget reflects increased demand for maintenance works on corporate properties.</t>
  </si>
  <si>
    <t>The increase in the 2013/14 revised budget reflects additional works being undertaken to bring forward economic activity within the borough.  This has been externally funded through the Council's successful Capacity bid.</t>
  </si>
  <si>
    <t>The increase in the 2014/15 draft budget is for increased vehicle costs due to replacing a vehicle that was previously owned with a lease vehicle, overall the vehicle fleet contract has yielded significant savings.</t>
  </si>
  <si>
    <t>COUNCIL MEETING 26th FEBRUARY 2014</t>
  </si>
  <si>
    <t>9b</t>
  </si>
  <si>
    <t>9a</t>
  </si>
  <si>
    <t>Savings to be Identified</t>
  </si>
  <si>
    <t>The increase in the 2013/14 revised budget reflects one off income for new residents parking zones. The reduction in the 2014/15 original budget reflects the Executive decision to amend the medium term strategy for car parking charges as outlined in the February Executive report, with effect from April 2014.</t>
  </si>
  <si>
    <t>FOR USE WITH REPORT 9</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</si>
</sst>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
    <numFmt numFmtId="166" formatCode="#,##0_ ;\(#,##0\)"/>
    <numFmt numFmtId="167" formatCode="&quot;£&quot;#,##0"/>
    <numFmt numFmtId="168" formatCode="&quot;£&quot;#,##0.00"/>
    <numFmt numFmtId="169" formatCode="0000"/>
    <numFmt numFmtId="170" formatCode="0.0%"/>
    <numFmt numFmtId="171" formatCode="0.0000"/>
    <numFmt numFmtId="172" formatCode="#,##0;\(#,##0\)"/>
    <numFmt numFmtId="173" formatCode="#,##0.0"/>
    <numFmt numFmtId="174" formatCode="_-* #,##0.000_-;\-* #,##0.000_-;_-* &quot;-&quot;??_-;_-@_-"/>
    <numFmt numFmtId="175" formatCode="_-* #,##0.0_-;\-* #,##0.0_-;_-* &quot;-&quot;??_-;_-@_-"/>
    <numFmt numFmtId="176" formatCode="_-* #,##0_-;\-* #,##0_-;_-* &quot;-&quot;??_-;_-@_-"/>
    <numFmt numFmtId="177" formatCode="&quot;£&quot;#,##0;\(&quot;£&quot;#,##0\)"/>
    <numFmt numFmtId="178" formatCode="[$-809]dd\ mmmm\ yyyy"/>
    <numFmt numFmtId="179" formatCode="dd/mm/yy;@"/>
    <numFmt numFmtId="180" formatCode="#,##0.000"/>
    <numFmt numFmtId="181" formatCode="0.000"/>
    <numFmt numFmtId="182" formatCode="[Red]#,##0_ ;\(#,##0\)"/>
    <numFmt numFmtId="183" formatCode="#,##0;[Red]\(#,##0\)"/>
    <numFmt numFmtId="184" formatCode="[$-F800]dddd\,\ mmmm\ dd\,\ yyyy"/>
    <numFmt numFmtId="185" formatCode="###,###,###,##0.00;[Red]\-###,###,###,##0.00"/>
    <numFmt numFmtId="186" formatCode="#,##0.00;\(#,##0.00\)"/>
    <numFmt numFmtId="187" formatCode="#,##0.0;\-#,##0.0"/>
    <numFmt numFmtId="188" formatCode="mmm\-yyyy"/>
    <numFmt numFmtId="189" formatCode="\ \ @"/>
    <numFmt numFmtId="190" formatCode="\ \ \ \ \ @"/>
    <numFmt numFmtId="191" formatCode="0.00_ ;[Red]\-0.00\ "/>
    <numFmt numFmtId="192" formatCode="0.0_ ;[Red]\-0.0\ "/>
    <numFmt numFmtId="193" formatCode="0_ ;[Red]\-0\ "/>
    <numFmt numFmtId="194" formatCode="#,##0_ ;[Red]\-#,##0\ "/>
    <numFmt numFmtId="195" formatCode="#,##0.0_ ;[Red]\-#,##0.0\ "/>
    <numFmt numFmtId="196" formatCode="#,##0.00_ ;[Red]\-#,##0.00\ "/>
    <numFmt numFmtId="197" formatCode="#,##0.000_ ;[Red]\-#,##0.000\ "/>
    <numFmt numFmtId="198" formatCode="#,##0.0000_ ;[Red]\-#,##0.0000\ "/>
    <numFmt numFmtId="199" formatCode="#,##0.0000"/>
    <numFmt numFmtId="200" formatCode="#,##0.00000"/>
    <numFmt numFmtId="201" formatCode="#,##0.000000"/>
    <numFmt numFmtId="202" formatCode="#,##0.0000000"/>
    <numFmt numFmtId="203" formatCode="#,##0.0;\(#,##0.0\)"/>
  </numFmts>
  <fonts count="44">
    <font>
      <sz val="10"/>
      <name val="Courier New"/>
      <family val="0"/>
    </font>
    <font>
      <sz val="10"/>
      <name val="Arial"/>
      <family val="0"/>
    </font>
    <font>
      <u val="single"/>
      <sz val="10"/>
      <color indexed="36"/>
      <name val="MS Sans Serif"/>
      <family val="0"/>
    </font>
    <font>
      <u val="single"/>
      <sz val="10"/>
      <color indexed="12"/>
      <name val="MS Sans Serif"/>
      <family val="0"/>
    </font>
    <font>
      <sz val="12"/>
      <name val="Arial"/>
      <family val="2"/>
    </font>
    <font>
      <b/>
      <sz val="12"/>
      <name val="Arial"/>
      <family val="2"/>
    </font>
    <font>
      <b/>
      <sz val="10"/>
      <name val="Arial"/>
      <family val="2"/>
    </font>
    <font>
      <b/>
      <u val="single"/>
      <sz val="14"/>
      <name val="Arial"/>
      <family val="2"/>
    </font>
    <font>
      <sz val="14"/>
      <name val="Arial"/>
      <family val="2"/>
    </font>
    <font>
      <i/>
      <sz val="10"/>
      <color indexed="9"/>
      <name val="Arial"/>
      <family val="2"/>
    </font>
    <font>
      <b/>
      <u val="single"/>
      <sz val="12"/>
      <name val="Arial"/>
      <family val="2"/>
    </font>
    <font>
      <sz val="11"/>
      <name val="Arial"/>
      <family val="2"/>
    </font>
    <font>
      <b/>
      <sz val="11"/>
      <name val="Arial"/>
      <family val="2"/>
    </font>
    <font>
      <b/>
      <sz val="14"/>
      <name val="Arial"/>
      <family val="2"/>
    </font>
    <font>
      <b/>
      <sz val="20"/>
      <name val="Arial"/>
      <family val="2"/>
    </font>
    <font>
      <sz val="18"/>
      <name val="Arial"/>
      <family val="2"/>
    </font>
    <font>
      <b/>
      <sz val="18"/>
      <name val="Arial"/>
      <family val="2"/>
    </font>
    <font>
      <b/>
      <sz val="16"/>
      <name val="Arial"/>
      <family val="2"/>
    </font>
    <font>
      <sz val="16"/>
      <name val="Arial"/>
      <family val="2"/>
    </font>
    <font>
      <b/>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Arial"/>
      <family val="2"/>
    </font>
    <font>
      <b/>
      <sz val="9"/>
      <name val="Tahoma"/>
      <family val="0"/>
    </font>
    <font>
      <sz val="9"/>
      <name val="Tahoma"/>
      <family val="0"/>
    </font>
    <font>
      <sz val="8"/>
      <name val="Arial"/>
      <family val="0"/>
    </font>
    <font>
      <b/>
      <i/>
      <sz val="14"/>
      <name val="Arial"/>
      <family val="2"/>
    </font>
    <font>
      <b/>
      <sz val="9"/>
      <name val="Arial"/>
      <family val="2"/>
    </font>
    <font>
      <b/>
      <sz val="8"/>
      <name val="Courier Ne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style="thin"/>
    </border>
    <border>
      <left style="thin"/>
      <right style="medium"/>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medium"/>
      <right style="medium"/>
      <top style="thin"/>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mediumDashed">
        <color indexed="10"/>
      </left>
      <right>
        <color indexed="63"/>
      </right>
      <top>
        <color indexed="63"/>
      </top>
      <bottom style="mediumDashed">
        <color indexed="10"/>
      </bottom>
    </border>
    <border>
      <left>
        <color indexed="63"/>
      </left>
      <right>
        <color indexed="63"/>
      </right>
      <top>
        <color indexed="63"/>
      </top>
      <bottom style="mediumDashed">
        <color indexed="10"/>
      </bottom>
    </border>
    <border>
      <left style="mediumDashed">
        <color indexed="10"/>
      </left>
      <right>
        <color indexed="63"/>
      </right>
      <top style="mediumDashed">
        <color indexed="10"/>
      </top>
      <bottom>
        <color indexed="63"/>
      </bottom>
    </border>
    <border>
      <left>
        <color indexed="63"/>
      </left>
      <right>
        <color indexed="63"/>
      </right>
      <top style="mediumDashed">
        <color indexed="10"/>
      </top>
      <bottom>
        <color indexed="63"/>
      </bottom>
    </border>
    <border>
      <left style="mediumDashed">
        <color indexed="10"/>
      </left>
      <right>
        <color indexed="63"/>
      </right>
      <top>
        <color indexed="63"/>
      </top>
      <bottom>
        <color indexed="63"/>
      </bottom>
    </border>
    <border>
      <left>
        <color indexed="63"/>
      </left>
      <right style="mediumDashed">
        <color indexed="10"/>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mediumDashed">
        <color indexed="10"/>
      </right>
      <top>
        <color indexed="63"/>
      </top>
      <bottom style="mediumDashed">
        <color indexed="10"/>
      </botto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05">
    <xf numFmtId="0" fontId="0" fillId="0" borderId="0" xfId="0" applyAlignment="1">
      <alignment/>
    </xf>
    <xf numFmtId="0" fontId="7" fillId="0" borderId="0" xfId="0" applyFont="1" applyAlignment="1">
      <alignment/>
    </xf>
    <xf numFmtId="0" fontId="8" fillId="0" borderId="0" xfId="0" applyFont="1" applyAlignment="1">
      <alignment/>
    </xf>
    <xf numFmtId="0" fontId="4" fillId="0" borderId="10" xfId="0" applyFont="1" applyBorder="1" applyAlignment="1">
      <alignment/>
    </xf>
    <xf numFmtId="0" fontId="5" fillId="0" borderId="11" xfId="0" applyFont="1" applyBorder="1" applyAlignment="1">
      <alignment/>
    </xf>
    <xf numFmtId="37" fontId="4" fillId="0" borderId="12" xfId="0" applyNumberFormat="1" applyFont="1" applyBorder="1" applyAlignment="1">
      <alignment horizontal="center"/>
    </xf>
    <xf numFmtId="37" fontId="4" fillId="0" borderId="13" xfId="0" applyNumberFormat="1" applyFont="1" applyBorder="1" applyAlignment="1">
      <alignment horizontal="center"/>
    </xf>
    <xf numFmtId="37" fontId="5" fillId="0" borderId="10" xfId="0" applyNumberFormat="1" applyFont="1" applyBorder="1" applyAlignment="1">
      <alignment horizontal="center"/>
    </xf>
    <xf numFmtId="0" fontId="4" fillId="0" borderId="0" xfId="0" applyFont="1" applyAlignment="1">
      <alignment/>
    </xf>
    <xf numFmtId="0" fontId="5" fillId="0" borderId="14" xfId="0" applyFont="1" applyBorder="1" applyAlignment="1">
      <alignment horizontal="center"/>
    </xf>
    <xf numFmtId="0" fontId="5" fillId="0" borderId="15" xfId="0" applyFont="1" applyBorder="1" applyAlignment="1">
      <alignment/>
    </xf>
    <xf numFmtId="14" fontId="4" fillId="0" borderId="16" xfId="0" applyNumberFormat="1" applyFont="1" applyBorder="1" applyAlignment="1" quotePrefix="1">
      <alignment horizontal="center"/>
    </xf>
    <xf numFmtId="0" fontId="4" fillId="0" borderId="17" xfId="0" applyFont="1" applyBorder="1" applyAlignment="1">
      <alignment/>
    </xf>
    <xf numFmtId="0" fontId="5" fillId="0" borderId="18" xfId="0" applyFont="1" applyBorder="1" applyAlignment="1">
      <alignment/>
    </xf>
    <xf numFmtId="37" fontId="4" fillId="0" borderId="19" xfId="0" applyNumberFormat="1" applyFont="1" applyBorder="1" applyAlignment="1">
      <alignment horizontal="center"/>
    </xf>
    <xf numFmtId="37" fontId="4" fillId="0" borderId="20" xfId="0" applyNumberFormat="1" applyFont="1" applyBorder="1" applyAlignment="1">
      <alignment horizontal="center"/>
    </xf>
    <xf numFmtId="37" fontId="5" fillId="0" borderId="17" xfId="0" applyNumberFormat="1" applyFont="1" applyBorder="1" applyAlignment="1">
      <alignment horizontal="center"/>
    </xf>
    <xf numFmtId="165" fontId="5" fillId="0" borderId="17" xfId="0" applyNumberFormat="1" applyFont="1" applyBorder="1" applyAlignment="1">
      <alignment horizontal="center"/>
    </xf>
    <xf numFmtId="164" fontId="5" fillId="0" borderId="18" xfId="0" applyNumberFormat="1" applyFont="1" applyBorder="1" applyAlignment="1">
      <alignment horizontal="left" indent="1"/>
    </xf>
    <xf numFmtId="166" fontId="4" fillId="0" borderId="19" xfId="0" applyNumberFormat="1" applyFont="1" applyBorder="1" applyAlignment="1">
      <alignment horizontal="right"/>
    </xf>
    <xf numFmtId="166" fontId="4" fillId="0" borderId="19" xfId="0" applyNumberFormat="1" applyFont="1" applyBorder="1" applyAlignment="1">
      <alignment horizontal="left"/>
    </xf>
    <xf numFmtId="166" fontId="4" fillId="0" borderId="19" xfId="0" applyNumberFormat="1" applyFont="1" applyFill="1" applyBorder="1" applyAlignment="1">
      <alignment horizontal="right"/>
    </xf>
    <xf numFmtId="166" fontId="4" fillId="0" borderId="19" xfId="0" applyNumberFormat="1" applyFont="1" applyBorder="1" applyAlignment="1">
      <alignment/>
    </xf>
    <xf numFmtId="164" fontId="5" fillId="0" borderId="18" xfId="0" applyNumberFormat="1" applyFont="1" applyBorder="1" applyAlignment="1">
      <alignment horizontal="left" wrapText="1" indent="1"/>
    </xf>
    <xf numFmtId="166" fontId="4" fillId="0" borderId="19" xfId="0" applyNumberFormat="1" applyFont="1" applyFill="1" applyBorder="1" applyAlignment="1">
      <alignment vertical="center"/>
    </xf>
    <xf numFmtId="166" fontId="4" fillId="0" borderId="19" xfId="0" applyNumberFormat="1" applyFont="1" applyFill="1" applyBorder="1" applyAlignment="1">
      <alignment/>
    </xf>
    <xf numFmtId="166" fontId="4" fillId="0" borderId="20" xfId="0" applyNumberFormat="1" applyFont="1" applyFill="1" applyBorder="1" applyAlignment="1">
      <alignment/>
    </xf>
    <xf numFmtId="166" fontId="5" fillId="0" borderId="17" xfId="0" applyNumberFormat="1" applyFont="1" applyFill="1" applyBorder="1" applyAlignment="1">
      <alignment/>
    </xf>
    <xf numFmtId="164" fontId="5" fillId="0" borderId="18" xfId="0" applyNumberFormat="1" applyFont="1" applyBorder="1" applyAlignment="1">
      <alignment/>
    </xf>
    <xf numFmtId="166" fontId="5" fillId="0" borderId="21" xfId="0" applyNumberFormat="1" applyFont="1" applyBorder="1" applyAlignment="1">
      <alignment/>
    </xf>
    <xf numFmtId="166" fontId="5" fillId="0" borderId="21" xfId="0" applyNumberFormat="1" applyFont="1" applyFill="1" applyBorder="1" applyAlignment="1">
      <alignment/>
    </xf>
    <xf numFmtId="164" fontId="4" fillId="0" borderId="18" xfId="0" applyNumberFormat="1" applyFont="1" applyBorder="1" applyAlignment="1">
      <alignment horizontal="left" indent="1"/>
    </xf>
    <xf numFmtId="0" fontId="4" fillId="0" borderId="14" xfId="0" applyFont="1" applyBorder="1" applyAlignment="1">
      <alignment/>
    </xf>
    <xf numFmtId="164" fontId="9" fillId="0" borderId="15" xfId="0" applyNumberFormat="1" applyFont="1" applyBorder="1" applyAlignment="1">
      <alignment/>
    </xf>
    <xf numFmtId="0" fontId="1" fillId="0" borderId="0" xfId="0" applyFont="1" applyAlignment="1">
      <alignment/>
    </xf>
    <xf numFmtId="0" fontId="6" fillId="0" borderId="0" xfId="0" applyFont="1" applyAlignment="1">
      <alignment/>
    </xf>
    <xf numFmtId="166" fontId="4" fillId="0" borderId="0" xfId="0" applyNumberFormat="1" applyFont="1" applyAlignment="1">
      <alignment/>
    </xf>
    <xf numFmtId="37" fontId="1" fillId="0" borderId="0" xfId="0" applyNumberFormat="1" applyFont="1" applyAlignment="1">
      <alignment/>
    </xf>
    <xf numFmtId="0" fontId="11" fillId="0" borderId="0" xfId="0" applyFont="1" applyAlignment="1">
      <alignment/>
    </xf>
    <xf numFmtId="166" fontId="11" fillId="0" borderId="0" xfId="0" applyNumberFormat="1" applyFont="1" applyFill="1" applyAlignment="1">
      <alignment/>
    </xf>
    <xf numFmtId="166" fontId="12" fillId="0" borderId="0" xfId="0" applyNumberFormat="1" applyFont="1" applyFill="1" applyAlignment="1">
      <alignment/>
    </xf>
    <xf numFmtId="0" fontId="13" fillId="0" borderId="0" xfId="0" applyFont="1" applyAlignment="1">
      <alignment/>
    </xf>
    <xf numFmtId="166" fontId="11" fillId="0" borderId="0" xfId="0" applyNumberFormat="1" applyFont="1" applyBorder="1" applyAlignment="1">
      <alignment/>
    </xf>
    <xf numFmtId="0" fontId="11" fillId="0" borderId="0" xfId="0" applyFont="1" applyAlignment="1">
      <alignment/>
    </xf>
    <xf numFmtId="0" fontId="12" fillId="0" borderId="0" xfId="0" applyFont="1" applyAlignment="1">
      <alignment horizontal="center"/>
    </xf>
    <xf numFmtId="166" fontId="11" fillId="0" borderId="0" xfId="0" applyNumberFormat="1" applyFont="1" applyAlignment="1">
      <alignment/>
    </xf>
    <xf numFmtId="3" fontId="4" fillId="0" borderId="0" xfId="0" applyNumberFormat="1" applyFont="1" applyAlignment="1">
      <alignment/>
    </xf>
    <xf numFmtId="0" fontId="7" fillId="17" borderId="0" xfId="0" applyFont="1" applyFill="1" applyAlignment="1">
      <alignment/>
    </xf>
    <xf numFmtId="37" fontId="4" fillId="17" borderId="12" xfId="0" applyNumberFormat="1" applyFont="1" applyFill="1" applyBorder="1" applyAlignment="1">
      <alignment horizontal="center"/>
    </xf>
    <xf numFmtId="14" fontId="4" fillId="17" borderId="16" xfId="0" applyNumberFormat="1" applyFont="1" applyFill="1" applyBorder="1" applyAlignment="1" quotePrefix="1">
      <alignment horizontal="center"/>
    </xf>
    <xf numFmtId="37" fontId="4" fillId="17" borderId="19" xfId="0" applyNumberFormat="1" applyFont="1" applyFill="1" applyBorder="1" applyAlignment="1">
      <alignment horizontal="center"/>
    </xf>
    <xf numFmtId="166" fontId="4" fillId="17" borderId="19" xfId="0" applyNumberFormat="1" applyFont="1" applyFill="1" applyBorder="1" applyAlignment="1">
      <alignment horizontal="right"/>
    </xf>
    <xf numFmtId="166" fontId="4" fillId="17" borderId="19" xfId="0" applyNumberFormat="1" applyFont="1" applyFill="1" applyBorder="1" applyAlignment="1">
      <alignment horizontal="left"/>
    </xf>
    <xf numFmtId="166" fontId="4" fillId="17" borderId="19" xfId="0" applyNumberFormat="1" applyFont="1" applyFill="1" applyBorder="1" applyAlignment="1">
      <alignment/>
    </xf>
    <xf numFmtId="166" fontId="4" fillId="17" borderId="19" xfId="0" applyNumberFormat="1" applyFont="1" applyFill="1" applyBorder="1" applyAlignment="1">
      <alignment vertical="center"/>
    </xf>
    <xf numFmtId="166" fontId="5" fillId="17" borderId="21" xfId="0" applyNumberFormat="1" applyFont="1" applyFill="1" applyBorder="1" applyAlignment="1">
      <alignment/>
    </xf>
    <xf numFmtId="0" fontId="5" fillId="0" borderId="0" xfId="0" applyFont="1" applyAlignment="1">
      <alignment/>
    </xf>
    <xf numFmtId="37" fontId="4" fillId="0" borderId="0" xfId="0" applyNumberFormat="1" applyFont="1" applyAlignment="1">
      <alignment/>
    </xf>
    <xf numFmtId="37" fontId="4" fillId="17" borderId="0" xfId="0" applyNumberFormat="1" applyFont="1" applyFill="1" applyAlignment="1">
      <alignment/>
    </xf>
    <xf numFmtId="37" fontId="1" fillId="17" borderId="0" xfId="0" applyNumberFormat="1" applyFont="1" applyFill="1" applyAlignment="1">
      <alignment/>
    </xf>
    <xf numFmtId="0" fontId="1" fillId="0" borderId="0" xfId="59">
      <alignment/>
      <protection/>
    </xf>
    <xf numFmtId="0" fontId="5" fillId="0" borderId="0" xfId="59" applyFont="1" applyAlignment="1">
      <alignment horizontal="right"/>
      <protection/>
    </xf>
    <xf numFmtId="0" fontId="15" fillId="0" borderId="0" xfId="59" applyFont="1">
      <alignment/>
      <protection/>
    </xf>
    <xf numFmtId="0" fontId="19" fillId="0" borderId="0" xfId="0" applyFont="1" applyAlignment="1">
      <alignment horizontal="center"/>
    </xf>
    <xf numFmtId="0" fontId="10" fillId="0" borderId="0" xfId="0" applyFont="1" applyAlignment="1">
      <alignment/>
    </xf>
    <xf numFmtId="0" fontId="12" fillId="0" borderId="10" xfId="0" applyFont="1" applyBorder="1" applyAlignment="1">
      <alignment horizontal="center"/>
    </xf>
    <xf numFmtId="0" fontId="11" fillId="0" borderId="11" xfId="0" applyFont="1" applyBorder="1" applyAlignment="1">
      <alignment horizontal="center"/>
    </xf>
    <xf numFmtId="166" fontId="11" fillId="0" borderId="12" xfId="0" applyNumberFormat="1" applyFont="1" applyFill="1" applyBorder="1" applyAlignment="1">
      <alignment horizontal="center"/>
    </xf>
    <xf numFmtId="166" fontId="11" fillId="0" borderId="12" xfId="0" applyNumberFormat="1" applyFont="1" applyBorder="1" applyAlignment="1">
      <alignment horizontal="center"/>
    </xf>
    <xf numFmtId="166" fontId="11" fillId="0" borderId="13" xfId="0" applyNumberFormat="1" applyFont="1" applyBorder="1" applyAlignment="1">
      <alignment horizontal="center"/>
    </xf>
    <xf numFmtId="166" fontId="11" fillId="0" borderId="0" xfId="0" applyNumberFormat="1" applyFont="1" applyBorder="1" applyAlignment="1">
      <alignment horizontal="center"/>
    </xf>
    <xf numFmtId="166" fontId="12" fillId="0" borderId="10" xfId="0" applyNumberFormat="1" applyFont="1" applyFill="1" applyBorder="1" applyAlignment="1">
      <alignment horizontal="center"/>
    </xf>
    <xf numFmtId="0" fontId="11" fillId="0" borderId="0" xfId="0" applyFont="1" applyAlignment="1">
      <alignment horizontal="center"/>
    </xf>
    <xf numFmtId="0" fontId="12" fillId="0" borderId="14" xfId="0" applyFont="1" applyBorder="1" applyAlignment="1">
      <alignment horizontal="center"/>
    </xf>
    <xf numFmtId="0" fontId="11" fillId="0" borderId="15" xfId="0" applyFont="1" applyFill="1" applyBorder="1" applyAlignment="1">
      <alignment horizontal="center"/>
    </xf>
    <xf numFmtId="166" fontId="11" fillId="0" borderId="16" xfId="0" applyNumberFormat="1" applyFont="1" applyFill="1" applyBorder="1" applyAlignment="1" quotePrefix="1">
      <alignment horizontal="center"/>
    </xf>
    <xf numFmtId="166" fontId="11" fillId="0" borderId="16" xfId="0" applyNumberFormat="1" applyFont="1" applyBorder="1" applyAlignment="1" quotePrefix="1">
      <alignment horizontal="center"/>
    </xf>
    <xf numFmtId="166" fontId="11" fillId="0" borderId="22" xfId="0" applyNumberFormat="1" applyFont="1" applyBorder="1" applyAlignment="1" quotePrefix="1">
      <alignment horizontal="center"/>
    </xf>
    <xf numFmtId="166" fontId="12" fillId="0" borderId="14" xfId="0" applyNumberFormat="1" applyFont="1" applyFill="1" applyBorder="1" applyAlignment="1" quotePrefix="1">
      <alignment horizontal="center"/>
    </xf>
    <xf numFmtId="0" fontId="12" fillId="0" borderId="17" xfId="0" applyFont="1" applyBorder="1" applyAlignment="1">
      <alignment horizontal="center"/>
    </xf>
    <xf numFmtId="0" fontId="12" fillId="0" borderId="18" xfId="0" applyFont="1" applyBorder="1" applyAlignment="1">
      <alignment horizontal="left"/>
    </xf>
    <xf numFmtId="166" fontId="11" fillId="0" borderId="19" xfId="0" applyNumberFormat="1" applyFont="1" applyFill="1" applyBorder="1" applyAlignment="1">
      <alignment horizontal="center"/>
    </xf>
    <xf numFmtId="166" fontId="11" fillId="0" borderId="19" xfId="0" applyNumberFormat="1" applyFont="1" applyBorder="1" applyAlignment="1">
      <alignment horizontal="center"/>
    </xf>
    <xf numFmtId="166" fontId="11" fillId="0" borderId="20" xfId="0" applyNumberFormat="1" applyFont="1" applyBorder="1" applyAlignment="1">
      <alignment horizontal="center"/>
    </xf>
    <xf numFmtId="166" fontId="12" fillId="0" borderId="17" xfId="0" applyNumberFormat="1" applyFont="1" applyFill="1" applyBorder="1" applyAlignment="1">
      <alignment horizontal="center"/>
    </xf>
    <xf numFmtId="0" fontId="11" fillId="0" borderId="18" xfId="0" applyFont="1" applyBorder="1" applyAlignment="1">
      <alignment horizontal="center"/>
    </xf>
    <xf numFmtId="0" fontId="12" fillId="0" borderId="18" xfId="0" applyFont="1" applyBorder="1" applyAlignment="1">
      <alignment/>
    </xf>
    <xf numFmtId="166" fontId="11" fillId="0" borderId="19" xfId="0" applyNumberFormat="1" applyFont="1" applyFill="1" applyBorder="1" applyAlignment="1">
      <alignment horizontal="right"/>
    </xf>
    <xf numFmtId="166" fontId="11" fillId="0" borderId="19" xfId="0" applyNumberFormat="1" applyFont="1" applyBorder="1" applyAlignment="1">
      <alignment horizontal="right"/>
    </xf>
    <xf numFmtId="166" fontId="11" fillId="0" borderId="20" xfId="0" applyNumberFormat="1" applyFont="1" applyBorder="1" applyAlignment="1">
      <alignment/>
    </xf>
    <xf numFmtId="166" fontId="12" fillId="0" borderId="17" xfId="0" applyNumberFormat="1" applyFont="1" applyFill="1" applyBorder="1" applyAlignment="1">
      <alignment horizontal="right"/>
    </xf>
    <xf numFmtId="164" fontId="12" fillId="0" borderId="17" xfId="0" applyNumberFormat="1" applyFont="1" applyBorder="1" applyAlignment="1">
      <alignment horizontal="center"/>
    </xf>
    <xf numFmtId="0" fontId="11" fillId="0" borderId="18" xfId="0" applyFont="1" applyBorder="1" applyAlignment="1">
      <alignment horizontal="left" indent="1"/>
    </xf>
    <xf numFmtId="166" fontId="11" fillId="0" borderId="19" xfId="0" applyNumberFormat="1" applyFont="1" applyFill="1" applyBorder="1" applyAlignment="1">
      <alignment/>
    </xf>
    <xf numFmtId="0" fontId="11" fillId="0" borderId="18" xfId="0" applyFont="1" applyFill="1" applyBorder="1" applyAlignment="1">
      <alignment horizontal="left" indent="1"/>
    </xf>
    <xf numFmtId="166" fontId="11" fillId="0" borderId="20" xfId="0" applyNumberFormat="1" applyFont="1" applyFill="1" applyBorder="1" applyAlignment="1">
      <alignment/>
    </xf>
    <xf numFmtId="166" fontId="11" fillId="0" borderId="0" xfId="0" applyNumberFormat="1" applyFont="1" applyFill="1" applyBorder="1" applyAlignment="1">
      <alignment/>
    </xf>
    <xf numFmtId="0" fontId="12" fillId="0" borderId="18" xfId="0" applyFont="1" applyFill="1" applyBorder="1" applyAlignment="1">
      <alignment horizontal="left" indent="1"/>
    </xf>
    <xf numFmtId="166" fontId="12" fillId="0" borderId="20" xfId="0" applyNumberFormat="1" applyFont="1" applyFill="1" applyBorder="1" applyAlignment="1">
      <alignment/>
    </xf>
    <xf numFmtId="0" fontId="12" fillId="0" borderId="18" xfId="0" applyFont="1" applyFill="1" applyBorder="1" applyAlignment="1">
      <alignment horizontal="left"/>
    </xf>
    <xf numFmtId="166" fontId="11" fillId="0" borderId="21" xfId="0" applyNumberFormat="1" applyFont="1" applyFill="1" applyBorder="1" applyAlignment="1">
      <alignment/>
    </xf>
    <xf numFmtId="166" fontId="11" fillId="0" borderId="23" xfId="0" applyNumberFormat="1" applyFont="1" applyFill="1" applyBorder="1" applyAlignment="1">
      <alignment/>
    </xf>
    <xf numFmtId="166" fontId="11" fillId="0" borderId="17" xfId="0" applyNumberFormat="1" applyFont="1" applyFill="1" applyBorder="1" applyAlignment="1">
      <alignment/>
    </xf>
    <xf numFmtId="166" fontId="12" fillId="0" borderId="24" xfId="0" applyNumberFormat="1" applyFont="1" applyFill="1" applyBorder="1" applyAlignment="1">
      <alignment/>
    </xf>
    <xf numFmtId="166" fontId="11" fillId="0" borderId="25" xfId="0" applyNumberFormat="1" applyFont="1" applyFill="1" applyBorder="1" applyAlignment="1">
      <alignment/>
    </xf>
    <xf numFmtId="166" fontId="12" fillId="0" borderId="26" xfId="0" applyNumberFormat="1" applyFont="1" applyFill="1" applyBorder="1" applyAlignment="1">
      <alignment/>
    </xf>
    <xf numFmtId="166" fontId="11" fillId="0" borderId="27" xfId="0" applyNumberFormat="1" applyFont="1" applyFill="1" applyBorder="1" applyAlignment="1">
      <alignment horizontal="right"/>
    </xf>
    <xf numFmtId="166" fontId="11" fillId="0" borderId="25" xfId="0" applyNumberFormat="1" applyFont="1" applyFill="1" applyBorder="1" applyAlignment="1">
      <alignment horizontal="right"/>
    </xf>
    <xf numFmtId="166" fontId="11" fillId="0" borderId="28" xfId="0" applyNumberFormat="1" applyFont="1" applyFill="1" applyBorder="1" applyAlignment="1">
      <alignment horizontal="right"/>
    </xf>
    <xf numFmtId="166" fontId="11" fillId="0" borderId="29" xfId="0" applyNumberFormat="1" applyFont="1" applyFill="1" applyBorder="1" applyAlignment="1">
      <alignment/>
    </xf>
    <xf numFmtId="166" fontId="12" fillId="0" borderId="17" xfId="0" applyNumberFormat="1" applyFont="1" applyFill="1" applyBorder="1" applyAlignment="1">
      <alignment/>
    </xf>
    <xf numFmtId="166" fontId="11" fillId="0" borderId="30" xfId="0" applyNumberFormat="1" applyFont="1" applyFill="1" applyBorder="1" applyAlignment="1">
      <alignment/>
    </xf>
    <xf numFmtId="166" fontId="12" fillId="0" borderId="31" xfId="0" applyNumberFormat="1" applyFont="1" applyFill="1" applyBorder="1" applyAlignment="1">
      <alignment/>
    </xf>
    <xf numFmtId="0" fontId="11" fillId="0" borderId="18" xfId="0" applyFont="1" applyFill="1" applyBorder="1" applyAlignment="1">
      <alignment horizontal="center"/>
    </xf>
    <xf numFmtId="166" fontId="11" fillId="0" borderId="20" xfId="0" applyNumberFormat="1" applyFont="1" applyFill="1" applyBorder="1" applyAlignment="1">
      <alignment horizontal="center"/>
    </xf>
    <xf numFmtId="166" fontId="11" fillId="0" borderId="0" xfId="0" applyNumberFormat="1" applyFont="1" applyFill="1" applyBorder="1" applyAlignment="1">
      <alignment horizontal="center"/>
    </xf>
    <xf numFmtId="0" fontId="12" fillId="0" borderId="18" xfId="0" applyFont="1" applyFill="1" applyBorder="1" applyAlignment="1">
      <alignment/>
    </xf>
    <xf numFmtId="166" fontId="12" fillId="0" borderId="17" xfId="0" applyNumberFormat="1" applyFont="1" applyBorder="1" applyAlignment="1">
      <alignment horizontal="center"/>
    </xf>
    <xf numFmtId="166" fontId="11" fillId="0" borderId="32" xfId="0" applyNumberFormat="1" applyFont="1" applyFill="1" applyBorder="1" applyAlignment="1">
      <alignment horizontal="right"/>
    </xf>
    <xf numFmtId="166" fontId="12" fillId="0" borderId="33" xfId="0" applyNumberFormat="1" applyFont="1" applyFill="1" applyBorder="1" applyAlignment="1">
      <alignment horizontal="right"/>
    </xf>
    <xf numFmtId="166" fontId="11" fillId="0" borderId="34" xfId="0" applyNumberFormat="1" applyFont="1" applyFill="1" applyBorder="1" applyAlignment="1">
      <alignment/>
    </xf>
    <xf numFmtId="166" fontId="12" fillId="0" borderId="35" xfId="0" applyNumberFormat="1" applyFont="1" applyFill="1" applyBorder="1" applyAlignment="1">
      <alignment/>
    </xf>
    <xf numFmtId="166" fontId="11" fillId="0" borderId="17" xfId="0" applyNumberFormat="1" applyFont="1" applyFill="1" applyBorder="1" applyAlignment="1">
      <alignment horizontal="right"/>
    </xf>
    <xf numFmtId="166" fontId="11" fillId="0" borderId="36" xfId="0" applyNumberFormat="1" applyFont="1" applyFill="1" applyBorder="1" applyAlignment="1">
      <alignment/>
    </xf>
    <xf numFmtId="166" fontId="11" fillId="0" borderId="20" xfId="0" applyNumberFormat="1" applyFont="1" applyFill="1" applyBorder="1" applyAlignment="1">
      <alignment horizontal="right"/>
    </xf>
    <xf numFmtId="166" fontId="11" fillId="0" borderId="0" xfId="0" applyNumberFormat="1" applyFont="1" applyFill="1" applyBorder="1" applyAlignment="1">
      <alignment horizontal="right"/>
    </xf>
    <xf numFmtId="0" fontId="12" fillId="0" borderId="15" xfId="0" applyFont="1" applyFill="1" applyBorder="1" applyAlignment="1">
      <alignment horizontal="left" indent="1"/>
    </xf>
    <xf numFmtId="166" fontId="11" fillId="0" borderId="16" xfId="0" applyNumberFormat="1" applyFont="1" applyFill="1" applyBorder="1" applyAlignment="1">
      <alignment/>
    </xf>
    <xf numFmtId="166" fontId="11" fillId="0" borderId="22" xfId="0" applyNumberFormat="1" applyFont="1" applyFill="1" applyBorder="1" applyAlignment="1">
      <alignment horizontal="right"/>
    </xf>
    <xf numFmtId="166" fontId="12" fillId="0" borderId="37" xfId="0" applyNumberFormat="1" applyFont="1" applyFill="1" applyBorder="1" applyAlignment="1">
      <alignment/>
    </xf>
    <xf numFmtId="0" fontId="12" fillId="0" borderId="0" xfId="0" applyFont="1" applyBorder="1" applyAlignment="1">
      <alignment horizontal="center"/>
    </xf>
    <xf numFmtId="0" fontId="12" fillId="0" borderId="0" xfId="0" applyFont="1" applyFill="1" applyBorder="1" applyAlignment="1">
      <alignment horizontal="left" indent="1"/>
    </xf>
    <xf numFmtId="166" fontId="12" fillId="0" borderId="0" xfId="0" applyNumberFormat="1" applyFont="1" applyFill="1" applyBorder="1" applyAlignment="1">
      <alignment/>
    </xf>
    <xf numFmtId="0" fontId="12" fillId="0" borderId="38" xfId="0" applyFont="1" applyFill="1" applyBorder="1" applyAlignment="1">
      <alignment/>
    </xf>
    <xf numFmtId="0" fontId="11" fillId="0" borderId="39" xfId="0" applyFont="1" applyFill="1" applyBorder="1" applyAlignment="1">
      <alignment horizontal="center"/>
    </xf>
    <xf numFmtId="166" fontId="11" fillId="0" borderId="39" xfId="0" applyNumberFormat="1" applyFont="1" applyFill="1" applyBorder="1" applyAlignment="1">
      <alignment/>
    </xf>
    <xf numFmtId="166" fontId="11" fillId="0" borderId="39" xfId="0" applyNumberFormat="1" applyFont="1" applyFill="1" applyBorder="1" applyAlignment="1">
      <alignment horizontal="left"/>
    </xf>
    <xf numFmtId="166" fontId="12" fillId="0" borderId="40" xfId="0" applyNumberFormat="1" applyFont="1" applyFill="1" applyBorder="1" applyAlignment="1">
      <alignment/>
    </xf>
    <xf numFmtId="164" fontId="12" fillId="0" borderId="41" xfId="0" applyNumberFormat="1" applyFont="1" applyFill="1" applyBorder="1" applyAlignment="1">
      <alignment horizontal="center" vertical="top"/>
    </xf>
    <xf numFmtId="0" fontId="11" fillId="0" borderId="0" xfId="0" applyFont="1" applyFill="1" applyBorder="1" applyAlignment="1">
      <alignment vertical="top" wrapText="1"/>
    </xf>
    <xf numFmtId="164" fontId="12" fillId="0" borderId="42" xfId="0" applyNumberFormat="1" applyFont="1" applyFill="1" applyBorder="1" applyAlignment="1">
      <alignment horizontal="center"/>
    </xf>
    <xf numFmtId="0" fontId="11" fillId="0" borderId="43" xfId="0" applyFont="1" applyFill="1" applyBorder="1" applyAlignment="1">
      <alignment/>
    </xf>
    <xf numFmtId="0" fontId="11" fillId="0" borderId="43" xfId="0" applyFont="1" applyFill="1" applyBorder="1" applyAlignment="1">
      <alignment horizontal="center"/>
    </xf>
    <xf numFmtId="0" fontId="12" fillId="0" borderId="44" xfId="0" applyFont="1" applyFill="1" applyBorder="1" applyAlignment="1">
      <alignment horizontal="center"/>
    </xf>
    <xf numFmtId="0" fontId="12" fillId="0" borderId="10" xfId="0" applyFont="1" applyFill="1" applyBorder="1" applyAlignment="1">
      <alignment horizontal="center"/>
    </xf>
    <xf numFmtId="0" fontId="11" fillId="0" borderId="11" xfId="0" applyFont="1" applyFill="1" applyBorder="1" applyAlignment="1">
      <alignment horizontal="center"/>
    </xf>
    <xf numFmtId="166" fontId="11" fillId="0" borderId="13" xfId="0" applyNumberFormat="1" applyFont="1" applyFill="1" applyBorder="1" applyAlignment="1">
      <alignment horizontal="center"/>
    </xf>
    <xf numFmtId="0" fontId="12" fillId="0" borderId="14" xfId="0" applyFont="1" applyFill="1" applyBorder="1" applyAlignment="1">
      <alignment horizontal="center"/>
    </xf>
    <xf numFmtId="0" fontId="12" fillId="0" borderId="18" xfId="0" applyFont="1" applyFill="1" applyBorder="1" applyAlignment="1">
      <alignment/>
    </xf>
    <xf numFmtId="166" fontId="11" fillId="0" borderId="29" xfId="0" applyNumberFormat="1" applyFont="1" applyBorder="1" applyAlignment="1">
      <alignment/>
    </xf>
    <xf numFmtId="166" fontId="11" fillId="0" borderId="36" xfId="0" applyNumberFormat="1" applyFont="1" applyBorder="1" applyAlignment="1">
      <alignment/>
    </xf>
    <xf numFmtId="0" fontId="12" fillId="0" borderId="18" xfId="0" applyFont="1" applyBorder="1" applyAlignment="1">
      <alignment horizontal="left" indent="1"/>
    </xf>
    <xf numFmtId="166" fontId="11" fillId="0" borderId="19" xfId="0" applyNumberFormat="1" applyFont="1" applyBorder="1" applyAlignment="1">
      <alignment/>
    </xf>
    <xf numFmtId="166" fontId="11" fillId="0" borderId="20" xfId="0" applyNumberFormat="1" applyFont="1" applyBorder="1" applyAlignment="1">
      <alignment horizontal="right"/>
    </xf>
    <xf numFmtId="166" fontId="11" fillId="0" borderId="0" xfId="0" applyNumberFormat="1" applyFont="1" applyBorder="1" applyAlignment="1">
      <alignment horizontal="right"/>
    </xf>
    <xf numFmtId="166" fontId="11" fillId="0" borderId="21" xfId="0" applyNumberFormat="1" applyFont="1" applyBorder="1" applyAlignment="1">
      <alignment/>
    </xf>
    <xf numFmtId="166" fontId="11" fillId="0" borderId="30" xfId="0" applyNumberFormat="1" applyFont="1" applyBorder="1" applyAlignment="1">
      <alignment horizontal="right"/>
    </xf>
    <xf numFmtId="0" fontId="12" fillId="0" borderId="17" xfId="0" applyFont="1" applyFill="1" applyBorder="1" applyAlignment="1">
      <alignment horizontal="center"/>
    </xf>
    <xf numFmtId="164" fontId="12" fillId="0" borderId="17" xfId="0" applyNumberFormat="1" applyFont="1" applyFill="1" applyBorder="1" applyAlignment="1">
      <alignment horizontal="center"/>
    </xf>
    <xf numFmtId="166" fontId="11" fillId="0" borderId="36" xfId="0" applyNumberFormat="1" applyFont="1" applyFill="1" applyBorder="1" applyAlignment="1">
      <alignment horizontal="right"/>
    </xf>
    <xf numFmtId="0" fontId="11" fillId="0" borderId="18" xfId="0" applyFont="1" applyFill="1" applyBorder="1" applyAlignment="1">
      <alignment horizontal="left"/>
    </xf>
    <xf numFmtId="166" fontId="11" fillId="0" borderId="30" xfId="0" applyNumberFormat="1" applyFont="1" applyFill="1" applyBorder="1" applyAlignment="1">
      <alignment/>
    </xf>
    <xf numFmtId="166" fontId="11" fillId="0" borderId="0" xfId="0" applyNumberFormat="1" applyFont="1" applyFill="1" applyBorder="1" applyAlignment="1">
      <alignment/>
    </xf>
    <xf numFmtId="0" fontId="11" fillId="0" borderId="15" xfId="0" applyFont="1" applyFill="1" applyBorder="1" applyAlignment="1">
      <alignment horizontal="left" indent="1"/>
    </xf>
    <xf numFmtId="0" fontId="12" fillId="0" borderId="0" xfId="0" applyFont="1" applyFill="1" applyBorder="1" applyAlignment="1">
      <alignment/>
    </xf>
    <xf numFmtId="0" fontId="11" fillId="0" borderId="0" xfId="0" applyFont="1" applyFill="1" applyBorder="1" applyAlignment="1">
      <alignment horizontal="left"/>
    </xf>
    <xf numFmtId="0" fontId="11" fillId="0" borderId="39" xfId="0" applyFont="1" applyFill="1" applyBorder="1" applyAlignment="1">
      <alignment horizontal="left"/>
    </xf>
    <xf numFmtId="166" fontId="11" fillId="0" borderId="39" xfId="0" applyNumberFormat="1" applyFont="1" applyFill="1" applyBorder="1" applyAlignment="1">
      <alignment horizontal="right"/>
    </xf>
    <xf numFmtId="164" fontId="12" fillId="0" borderId="42" xfId="0" applyNumberFormat="1" applyFont="1" applyFill="1" applyBorder="1" applyAlignment="1">
      <alignment horizontal="center" vertical="top"/>
    </xf>
    <xf numFmtId="164" fontId="12" fillId="0" borderId="0" xfId="0" applyNumberFormat="1" applyFont="1" applyFill="1" applyBorder="1" applyAlignment="1">
      <alignment horizontal="center" vertical="top"/>
    </xf>
    <xf numFmtId="0" fontId="13" fillId="0" borderId="0" xfId="0" applyFont="1" applyFill="1" applyAlignment="1">
      <alignment/>
    </xf>
    <xf numFmtId="0" fontId="12" fillId="0" borderId="0" xfId="0" applyFont="1" applyFill="1" applyBorder="1" applyAlignment="1">
      <alignment horizontal="center"/>
    </xf>
    <xf numFmtId="0" fontId="12" fillId="0" borderId="18" xfId="0" applyNumberFormat="1" applyFont="1" applyFill="1" applyBorder="1" applyAlignment="1">
      <alignment horizontal="left"/>
    </xf>
    <xf numFmtId="166" fontId="11" fillId="0" borderId="34" xfId="0" applyNumberFormat="1" applyFont="1" applyFill="1" applyBorder="1" applyAlignment="1">
      <alignment horizontal="right"/>
    </xf>
    <xf numFmtId="166" fontId="11" fillId="0" borderId="30" xfId="0" applyNumberFormat="1" applyFont="1" applyFill="1" applyBorder="1" applyAlignment="1">
      <alignment horizontal="right"/>
    </xf>
    <xf numFmtId="0" fontId="11" fillId="0" borderId="0" xfId="0" applyFont="1" applyBorder="1" applyAlignment="1">
      <alignment horizontal="center"/>
    </xf>
    <xf numFmtId="166" fontId="11" fillId="0" borderId="22" xfId="0" applyNumberFormat="1" applyFont="1" applyFill="1" applyBorder="1" applyAlignment="1">
      <alignment/>
    </xf>
    <xf numFmtId="166" fontId="12" fillId="0" borderId="14" xfId="0" applyNumberFormat="1" applyFont="1" applyFill="1" applyBorder="1" applyAlignment="1">
      <alignment/>
    </xf>
    <xf numFmtId="0" fontId="11" fillId="0" borderId="0" xfId="0" applyFont="1" applyFill="1" applyAlignment="1">
      <alignment/>
    </xf>
    <xf numFmtId="0" fontId="11" fillId="0" borderId="39" xfId="0" applyFont="1" applyFill="1" applyBorder="1" applyAlignment="1">
      <alignment horizontal="left" indent="1"/>
    </xf>
    <xf numFmtId="166" fontId="12" fillId="0" borderId="42" xfId="0" applyNumberFormat="1" applyFont="1" applyFill="1" applyBorder="1" applyAlignment="1">
      <alignment horizontal="center"/>
    </xf>
    <xf numFmtId="0" fontId="12" fillId="0" borderId="0" xfId="0" applyFont="1" applyFill="1" applyAlignment="1">
      <alignment horizontal="center"/>
    </xf>
    <xf numFmtId="0" fontId="11" fillId="0" borderId="0" xfId="0" applyFont="1" applyFill="1" applyAlignment="1">
      <alignment horizontal="center"/>
    </xf>
    <xf numFmtId="166" fontId="11" fillId="0" borderId="27" xfId="0" applyNumberFormat="1" applyFont="1" applyFill="1" applyBorder="1" applyAlignment="1">
      <alignment/>
    </xf>
    <xf numFmtId="0" fontId="11" fillId="0" borderId="18" xfId="0" applyNumberFormat="1" applyFont="1" applyFill="1" applyBorder="1" applyAlignment="1">
      <alignment horizontal="left" indent="1"/>
    </xf>
    <xf numFmtId="0" fontId="11" fillId="0" borderId="0" xfId="0" applyFont="1" applyFill="1" applyBorder="1" applyAlignment="1">
      <alignment horizontal="left" indent="1"/>
    </xf>
    <xf numFmtId="0" fontId="11" fillId="0" borderId="43" xfId="0" applyFont="1" applyFill="1" applyBorder="1" applyAlignment="1">
      <alignment/>
    </xf>
    <xf numFmtId="166" fontId="11" fillId="0" borderId="43" xfId="0" applyNumberFormat="1" applyFont="1" applyFill="1" applyBorder="1" applyAlignment="1">
      <alignment/>
    </xf>
    <xf numFmtId="166" fontId="12" fillId="0" borderId="44" xfId="0" applyNumberFormat="1" applyFont="1" applyFill="1" applyBorder="1" applyAlignment="1">
      <alignment/>
    </xf>
    <xf numFmtId="166" fontId="12" fillId="0" borderId="0" xfId="0" applyNumberFormat="1" applyFont="1" applyFill="1" applyBorder="1" applyAlignment="1">
      <alignment horizontal="center"/>
    </xf>
    <xf numFmtId="0" fontId="12" fillId="0" borderId="38" xfId="0" applyFont="1" applyFill="1" applyBorder="1" applyAlignment="1">
      <alignment horizontal="left"/>
    </xf>
    <xf numFmtId="0" fontId="37" fillId="0" borderId="42" xfId="0" applyFont="1" applyFill="1" applyBorder="1" applyAlignment="1">
      <alignment horizontal="left" indent="1"/>
    </xf>
    <xf numFmtId="0" fontId="11" fillId="0" borderId="0" xfId="0" applyFont="1" applyFill="1" applyAlignment="1">
      <alignment horizontal="left" indent="1"/>
    </xf>
    <xf numFmtId="0" fontId="13" fillId="0" borderId="0" xfId="0" applyFont="1" applyFill="1" applyAlignment="1">
      <alignment horizontal="left"/>
    </xf>
    <xf numFmtId="0" fontId="11" fillId="0" borderId="19" xfId="0" applyFont="1" applyFill="1" applyBorder="1" applyAlignment="1">
      <alignment horizontal="center"/>
    </xf>
    <xf numFmtId="0" fontId="11" fillId="0" borderId="43" xfId="0" applyFont="1" applyFill="1" applyBorder="1" applyAlignment="1">
      <alignment horizontal="left"/>
    </xf>
    <xf numFmtId="0" fontId="12" fillId="0" borderId="42" xfId="0" applyFont="1" applyFill="1" applyBorder="1" applyAlignment="1">
      <alignment horizontal="center"/>
    </xf>
    <xf numFmtId="0" fontId="11" fillId="0" borderId="0" xfId="0" applyFont="1" applyBorder="1" applyAlignment="1">
      <alignment/>
    </xf>
    <xf numFmtId="0" fontId="12" fillId="0" borderId="10"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horizontal="left"/>
    </xf>
    <xf numFmtId="0" fontId="12" fillId="0" borderId="0" xfId="0" applyFont="1" applyFill="1" applyBorder="1" applyAlignment="1">
      <alignment/>
    </xf>
    <xf numFmtId="0" fontId="11" fillId="0" borderId="0" xfId="0" applyFont="1" applyFill="1" applyAlignment="1">
      <alignment/>
    </xf>
    <xf numFmtId="0" fontId="11" fillId="0" borderId="17" xfId="0" applyFont="1" applyFill="1" applyBorder="1" applyAlignment="1">
      <alignment/>
    </xf>
    <xf numFmtId="0" fontId="11" fillId="0" borderId="17" xfId="0" applyFont="1" applyFill="1" applyBorder="1" applyAlignment="1">
      <alignment horizontal="center"/>
    </xf>
    <xf numFmtId="166" fontId="11" fillId="0" borderId="28" xfId="0" applyNumberFormat="1" applyFont="1" applyFill="1" applyBorder="1" applyAlignment="1">
      <alignment/>
    </xf>
    <xf numFmtId="166" fontId="12" fillId="0" borderId="33" xfId="0" applyNumberFormat="1" applyFont="1" applyFill="1" applyBorder="1" applyAlignment="1">
      <alignment/>
    </xf>
    <xf numFmtId="166" fontId="12" fillId="0" borderId="39" xfId="0" applyNumberFormat="1" applyFont="1" applyFill="1" applyBorder="1" applyAlignment="1">
      <alignment/>
    </xf>
    <xf numFmtId="0" fontId="12" fillId="0" borderId="10" xfId="0" applyFont="1" applyFill="1" applyBorder="1" applyAlignment="1">
      <alignment horizontal="left"/>
    </xf>
    <xf numFmtId="0" fontId="37" fillId="0" borderId="14" xfId="0" applyFont="1" applyFill="1" applyBorder="1" applyAlignment="1">
      <alignment horizontal="left" indent="1"/>
    </xf>
    <xf numFmtId="0" fontId="13" fillId="0" borderId="0" xfId="0" applyFont="1" applyFill="1" applyBorder="1" applyAlignment="1">
      <alignment/>
    </xf>
    <xf numFmtId="0" fontId="11" fillId="0" borderId="0" xfId="0" applyFont="1" applyFill="1" applyBorder="1" applyAlignment="1">
      <alignment/>
    </xf>
    <xf numFmtId="166" fontId="11" fillId="0" borderId="23" xfId="0" applyNumberFormat="1" applyFont="1" applyFill="1" applyBorder="1" applyAlignment="1">
      <alignment horizontal="right"/>
    </xf>
    <xf numFmtId="166" fontId="11" fillId="0" borderId="19" xfId="0" applyNumberFormat="1" applyFont="1" applyFill="1" applyBorder="1" applyAlignment="1">
      <alignment horizontal="left"/>
    </xf>
    <xf numFmtId="166" fontId="11" fillId="0" borderId="20" xfId="0" applyNumberFormat="1" applyFont="1" applyFill="1" applyBorder="1" applyAlignment="1">
      <alignment horizontal="left"/>
    </xf>
    <xf numFmtId="166" fontId="11" fillId="0" borderId="0" xfId="0" applyNumberFormat="1" applyFont="1" applyFill="1" applyBorder="1" applyAlignment="1">
      <alignment horizontal="left"/>
    </xf>
    <xf numFmtId="166" fontId="12" fillId="0" borderId="17" xfId="0" applyNumberFormat="1" applyFont="1" applyFill="1" applyBorder="1" applyAlignment="1">
      <alignment horizontal="left"/>
    </xf>
    <xf numFmtId="166" fontId="11" fillId="0" borderId="29" xfId="0" applyNumberFormat="1" applyFont="1" applyFill="1" applyBorder="1" applyAlignment="1">
      <alignment horizontal="right"/>
    </xf>
    <xf numFmtId="166" fontId="12" fillId="0" borderId="35" xfId="0" applyNumberFormat="1" applyFont="1" applyFill="1" applyBorder="1" applyAlignment="1">
      <alignment horizontal="right"/>
    </xf>
    <xf numFmtId="166" fontId="11" fillId="0" borderId="21" xfId="0" applyNumberFormat="1" applyFont="1" applyFill="1" applyBorder="1" applyAlignment="1">
      <alignment horizontal="right"/>
    </xf>
    <xf numFmtId="166" fontId="12" fillId="0" borderId="31" xfId="0" applyNumberFormat="1" applyFont="1" applyFill="1" applyBorder="1" applyAlignment="1">
      <alignment horizontal="right"/>
    </xf>
    <xf numFmtId="164" fontId="12" fillId="0" borderId="14" xfId="0" applyNumberFormat="1" applyFont="1" applyFill="1" applyBorder="1" applyAlignment="1">
      <alignment horizontal="center"/>
    </xf>
    <xf numFmtId="0" fontId="12" fillId="0" borderId="15" xfId="0" applyFont="1" applyFill="1" applyBorder="1" applyAlignment="1">
      <alignment horizontal="left"/>
    </xf>
    <xf numFmtId="166" fontId="11" fillId="0" borderId="16" xfId="0" applyNumberFormat="1" applyFont="1" applyFill="1" applyBorder="1" applyAlignment="1">
      <alignment horizontal="right"/>
    </xf>
    <xf numFmtId="166" fontId="12" fillId="0" borderId="37" xfId="0" applyNumberFormat="1" applyFont="1" applyFill="1" applyBorder="1" applyAlignment="1">
      <alignment horizontal="right"/>
    </xf>
    <xf numFmtId="164" fontId="12" fillId="0" borderId="0" xfId="0" applyNumberFormat="1" applyFont="1" applyFill="1" applyBorder="1" applyAlignment="1">
      <alignment horizontal="center"/>
    </xf>
    <xf numFmtId="166" fontId="12" fillId="0" borderId="0" xfId="0" applyNumberFormat="1" applyFont="1" applyFill="1" applyBorder="1" applyAlignment="1">
      <alignment horizontal="right"/>
    </xf>
    <xf numFmtId="0" fontId="12" fillId="0" borderId="43" xfId="0" applyFont="1" applyFill="1" applyBorder="1" applyAlignment="1">
      <alignment horizontal="left"/>
    </xf>
    <xf numFmtId="166" fontId="11" fillId="0" borderId="43" xfId="0" applyNumberFormat="1" applyFont="1" applyFill="1" applyBorder="1" applyAlignment="1">
      <alignment horizontal="right"/>
    </xf>
    <xf numFmtId="166" fontId="12" fillId="0" borderId="44" xfId="0" applyNumberFormat="1" applyFont="1" applyFill="1" applyBorder="1" applyAlignment="1">
      <alignment horizontal="right"/>
    </xf>
    <xf numFmtId="0" fontId="11" fillId="0" borderId="42" xfId="0" applyFont="1" applyFill="1" applyBorder="1" applyAlignment="1">
      <alignment/>
    </xf>
    <xf numFmtId="0" fontId="11" fillId="0" borderId="43" xfId="0" applyFont="1" applyFill="1" applyBorder="1" applyAlignment="1">
      <alignment/>
    </xf>
    <xf numFmtId="0" fontId="11" fillId="0" borderId="44" xfId="0" applyFont="1" applyFill="1" applyBorder="1" applyAlignment="1">
      <alignment/>
    </xf>
    <xf numFmtId="0" fontId="37" fillId="0" borderId="0" xfId="0" applyFont="1" applyFill="1" applyBorder="1" applyAlignment="1">
      <alignment horizontal="left" indent="1"/>
    </xf>
    <xf numFmtId="166" fontId="11" fillId="0" borderId="0" xfId="0" applyNumberFormat="1" applyFont="1" applyFill="1" applyBorder="1" applyAlignment="1">
      <alignment horizontal="right" vertical="center"/>
    </xf>
    <xf numFmtId="166" fontId="12" fillId="0" borderId="0" xfId="0" applyNumberFormat="1" applyFont="1" applyFill="1" applyBorder="1" applyAlignment="1">
      <alignment horizontal="right" vertical="center"/>
    </xf>
    <xf numFmtId="0" fontId="12" fillId="0" borderId="39" xfId="0" applyFont="1" applyFill="1" applyBorder="1" applyAlignment="1">
      <alignment horizontal="left" indent="1"/>
    </xf>
    <xf numFmtId="0" fontId="12" fillId="0" borderId="41" xfId="0" applyFont="1" applyFill="1" applyBorder="1" applyAlignment="1">
      <alignment/>
    </xf>
    <xf numFmtId="0" fontId="12" fillId="0" borderId="0" xfId="0" applyFont="1" applyFill="1" applyAlignment="1">
      <alignment horizontal="left" indent="1"/>
    </xf>
    <xf numFmtId="0" fontId="11" fillId="0" borderId="0" xfId="0" applyFont="1" applyBorder="1" applyAlignment="1">
      <alignment/>
    </xf>
    <xf numFmtId="166" fontId="11" fillId="0" borderId="25" xfId="0" applyNumberFormat="1" applyFont="1" applyFill="1" applyBorder="1" applyAlignment="1">
      <alignment horizontal="left"/>
    </xf>
    <xf numFmtId="166" fontId="11" fillId="0" borderId="17" xfId="0" applyNumberFormat="1" applyFont="1" applyFill="1" applyBorder="1" applyAlignment="1">
      <alignment horizontal="left"/>
    </xf>
    <xf numFmtId="0" fontId="12" fillId="0" borderId="15" xfId="0" applyFont="1" applyFill="1" applyBorder="1" applyAlignment="1">
      <alignment/>
    </xf>
    <xf numFmtId="166" fontId="11" fillId="0" borderId="16" xfId="0" applyNumberFormat="1" applyFont="1" applyFill="1" applyBorder="1" applyAlignment="1">
      <alignment horizontal="center"/>
    </xf>
    <xf numFmtId="166" fontId="11" fillId="0" borderId="22" xfId="0" applyNumberFormat="1" applyFont="1" applyFill="1" applyBorder="1" applyAlignment="1">
      <alignment horizontal="center"/>
    </xf>
    <xf numFmtId="166" fontId="12" fillId="0" borderId="37" xfId="0" applyNumberFormat="1" applyFont="1" applyFill="1" applyBorder="1" applyAlignment="1">
      <alignment horizontal="center"/>
    </xf>
    <xf numFmtId="166" fontId="11" fillId="0" borderId="0" xfId="0" applyNumberFormat="1" applyFont="1" applyFill="1" applyAlignment="1">
      <alignment horizontal="right"/>
    </xf>
    <xf numFmtId="166" fontId="12" fillId="0" borderId="40" xfId="0" applyNumberFormat="1" applyFont="1" applyFill="1" applyBorder="1" applyAlignment="1">
      <alignment horizontal="right"/>
    </xf>
    <xf numFmtId="0" fontId="13" fillId="0" borderId="0" xfId="0" applyFont="1" applyFill="1" applyBorder="1" applyAlignment="1">
      <alignment horizontal="left"/>
    </xf>
    <xf numFmtId="166" fontId="11" fillId="0" borderId="45" xfId="0" applyNumberFormat="1" applyFont="1" applyFill="1" applyBorder="1" applyAlignment="1">
      <alignment/>
    </xf>
    <xf numFmtId="166" fontId="11" fillId="0" borderId="46" xfId="0" applyNumberFormat="1" applyFont="1" applyFill="1" applyBorder="1" applyAlignment="1">
      <alignment/>
    </xf>
    <xf numFmtId="164" fontId="12" fillId="0" borderId="0" xfId="0" applyNumberFormat="1" applyFont="1" applyFill="1" applyAlignment="1">
      <alignment horizontal="center"/>
    </xf>
    <xf numFmtId="0" fontId="11" fillId="0" borderId="18" xfId="0" applyFont="1" applyFill="1" applyBorder="1" applyAlignment="1">
      <alignment/>
    </xf>
    <xf numFmtId="0" fontId="11" fillId="0" borderId="15" xfId="0" applyFont="1" applyFill="1" applyBorder="1" applyAlignment="1">
      <alignment/>
    </xf>
    <xf numFmtId="0" fontId="12" fillId="0" borderId="11" xfId="0" applyFont="1" applyFill="1" applyBorder="1" applyAlignment="1">
      <alignment/>
    </xf>
    <xf numFmtId="166" fontId="11" fillId="0" borderId="12" xfId="0" applyNumberFormat="1" applyFont="1" applyFill="1" applyBorder="1" applyAlignment="1">
      <alignment/>
    </xf>
    <xf numFmtId="166" fontId="11" fillId="0" borderId="13" xfId="0" applyNumberFormat="1" applyFont="1" applyFill="1" applyBorder="1" applyAlignment="1">
      <alignment/>
    </xf>
    <xf numFmtId="166" fontId="12" fillId="0" borderId="10" xfId="0" applyNumberFormat="1" applyFont="1" applyFill="1" applyBorder="1" applyAlignment="1">
      <alignment/>
    </xf>
    <xf numFmtId="0" fontId="11" fillId="0" borderId="39" xfId="0" applyFont="1" applyFill="1" applyBorder="1" applyAlignment="1">
      <alignment/>
    </xf>
    <xf numFmtId="0" fontId="11" fillId="0" borderId="43" xfId="0" applyFont="1" applyFill="1" applyBorder="1" applyAlignment="1">
      <alignment/>
    </xf>
    <xf numFmtId="0" fontId="12" fillId="0" borderId="10" xfId="0" applyFont="1" applyBorder="1" applyAlignment="1">
      <alignment horizontal="left"/>
    </xf>
    <xf numFmtId="0" fontId="37" fillId="0" borderId="14" xfId="0" applyFont="1" applyBorder="1" applyAlignment="1">
      <alignment horizontal="left" indent="1"/>
    </xf>
    <xf numFmtId="0" fontId="1" fillId="0" borderId="0" xfId="59" applyFill="1">
      <alignment/>
      <protection/>
    </xf>
    <xf numFmtId="0" fontId="5" fillId="0" borderId="0" xfId="59" applyFont="1" applyFill="1" applyAlignment="1">
      <alignment horizontal="right"/>
      <protection/>
    </xf>
    <xf numFmtId="0" fontId="11" fillId="0" borderId="43" xfId="0" applyFont="1" applyFill="1" applyBorder="1" applyAlignment="1">
      <alignment vertical="top" wrapText="1"/>
    </xf>
    <xf numFmtId="0" fontId="11" fillId="0" borderId="44" xfId="0" applyFont="1" applyFill="1" applyBorder="1" applyAlignment="1">
      <alignment vertical="top" wrapText="1"/>
    </xf>
    <xf numFmtId="166" fontId="12" fillId="0" borderId="42" xfId="0" applyNumberFormat="1" applyFont="1" applyFill="1" applyBorder="1" applyAlignment="1">
      <alignment horizontal="center" vertical="top"/>
    </xf>
    <xf numFmtId="0" fontId="4" fillId="0" borderId="0" xfId="0" applyFont="1" applyAlignment="1">
      <alignment wrapText="1"/>
    </xf>
    <xf numFmtId="166" fontId="4" fillId="0" borderId="20" xfId="0" applyNumberFormat="1" applyFont="1" applyFill="1" applyBorder="1" applyAlignment="1">
      <alignment vertical="center"/>
    </xf>
    <xf numFmtId="166" fontId="4" fillId="0" borderId="0" xfId="0" applyNumberFormat="1" applyFont="1" applyFill="1" applyBorder="1" applyAlignment="1">
      <alignment vertical="center"/>
    </xf>
    <xf numFmtId="166" fontId="5" fillId="0" borderId="17" xfId="0" applyNumberFormat="1" applyFont="1" applyFill="1" applyBorder="1" applyAlignment="1">
      <alignment vertical="center"/>
    </xf>
    <xf numFmtId="164" fontId="4" fillId="0" borderId="18" xfId="0" applyNumberFormat="1" applyFont="1" applyBorder="1" applyAlignment="1">
      <alignment horizontal="left" wrapText="1" indent="1"/>
    </xf>
    <xf numFmtId="37" fontId="4" fillId="0" borderId="0" xfId="0" applyNumberFormat="1" applyFont="1" applyBorder="1" applyAlignment="1">
      <alignment horizontal="center"/>
    </xf>
    <xf numFmtId="0" fontId="4" fillId="0" borderId="22" xfId="0" applyNumberFormat="1" applyFont="1" applyBorder="1" applyAlignment="1">
      <alignment horizontal="center"/>
    </xf>
    <xf numFmtId="0" fontId="4" fillId="0" borderId="0" xfId="0" applyNumberFormat="1" applyFont="1" applyBorder="1" applyAlignment="1" quotePrefix="1">
      <alignment horizontal="center"/>
    </xf>
    <xf numFmtId="49" fontId="5" fillId="0" borderId="14" xfId="0" applyNumberFormat="1" applyFont="1" applyBorder="1" applyAlignment="1">
      <alignment horizontal="center"/>
    </xf>
    <xf numFmtId="37" fontId="4" fillId="0" borderId="0" xfId="0" applyNumberFormat="1" applyFont="1" applyFill="1" applyBorder="1" applyAlignment="1">
      <alignment horizontal="center"/>
    </xf>
    <xf numFmtId="166" fontId="4" fillId="0" borderId="20" xfId="0" applyNumberFormat="1" applyFont="1" applyFill="1" applyBorder="1" applyAlignment="1">
      <alignment horizontal="right"/>
    </xf>
    <xf numFmtId="166" fontId="4" fillId="0" borderId="0" xfId="0" applyNumberFormat="1" applyFont="1" applyFill="1" applyBorder="1" applyAlignment="1">
      <alignment horizontal="right"/>
    </xf>
    <xf numFmtId="166" fontId="5" fillId="0" borderId="17" xfId="0" applyNumberFormat="1" applyFont="1" applyBorder="1" applyAlignment="1">
      <alignment horizontal="right"/>
    </xf>
    <xf numFmtId="166" fontId="4" fillId="0" borderId="20" xfId="0" applyNumberFormat="1" applyFont="1" applyBorder="1" applyAlignment="1">
      <alignment horizontal="left"/>
    </xf>
    <xf numFmtId="166" fontId="4" fillId="0" borderId="0" xfId="0" applyNumberFormat="1" applyFont="1" applyFill="1" applyBorder="1" applyAlignment="1">
      <alignment horizontal="left"/>
    </xf>
    <xf numFmtId="166" fontId="5" fillId="0" borderId="17" xfId="0" applyNumberFormat="1" applyFont="1" applyBorder="1" applyAlignment="1">
      <alignment horizontal="center"/>
    </xf>
    <xf numFmtId="166" fontId="5" fillId="0" borderId="17" xfId="0" applyNumberFormat="1" applyFont="1" applyFill="1" applyBorder="1" applyAlignment="1">
      <alignment horizontal="right"/>
    </xf>
    <xf numFmtId="166" fontId="4" fillId="0" borderId="20" xfId="0" applyNumberFormat="1" applyFont="1" applyBorder="1" applyAlignment="1">
      <alignment horizontal="right"/>
    </xf>
    <xf numFmtId="166" fontId="4" fillId="0" borderId="20" xfId="0" applyNumberFormat="1" applyFont="1" applyBorder="1" applyAlignment="1">
      <alignment/>
    </xf>
    <xf numFmtId="166" fontId="4" fillId="0" borderId="0" xfId="0" applyNumberFormat="1" applyFont="1" applyFill="1" applyBorder="1" applyAlignment="1">
      <alignment/>
    </xf>
    <xf numFmtId="166" fontId="5" fillId="0" borderId="17" xfId="0" applyNumberFormat="1" applyFont="1" applyBorder="1" applyAlignment="1">
      <alignment/>
    </xf>
    <xf numFmtId="166" fontId="5" fillId="0" borderId="30" xfId="0" applyNumberFormat="1" applyFont="1" applyFill="1" applyBorder="1" applyAlignment="1">
      <alignment/>
    </xf>
    <xf numFmtId="166" fontId="5" fillId="0" borderId="0" xfId="0" applyNumberFormat="1" applyFont="1" applyFill="1" applyBorder="1" applyAlignment="1">
      <alignment/>
    </xf>
    <xf numFmtId="166" fontId="5" fillId="0" borderId="31" xfId="0" applyNumberFormat="1" applyFont="1" applyFill="1" applyBorder="1" applyAlignment="1">
      <alignment horizontal="right"/>
    </xf>
    <xf numFmtId="166" fontId="5" fillId="0" borderId="0" xfId="0" applyNumberFormat="1" applyFont="1" applyFill="1" applyBorder="1" applyAlignment="1">
      <alignment horizontal="right" vertical="center"/>
    </xf>
    <xf numFmtId="164" fontId="12" fillId="0" borderId="41" xfId="0" applyNumberFormat="1" applyFont="1" applyFill="1" applyBorder="1" applyAlignment="1">
      <alignment horizontal="center" vertical="top" wrapText="1"/>
    </xf>
    <xf numFmtId="37" fontId="1" fillId="0" borderId="0" xfId="0" applyNumberFormat="1" applyFont="1" applyBorder="1" applyAlignment="1">
      <alignment/>
    </xf>
    <xf numFmtId="37" fontId="1" fillId="17" borderId="0" xfId="0" applyNumberFormat="1" applyFont="1" applyFill="1" applyBorder="1" applyAlignment="1">
      <alignment/>
    </xf>
    <xf numFmtId="37" fontId="1" fillId="0" borderId="0" xfId="0" applyNumberFormat="1" applyFont="1" applyFill="1" applyBorder="1" applyAlignment="1">
      <alignment/>
    </xf>
    <xf numFmtId="0" fontId="0" fillId="0" borderId="0" xfId="0" applyAlignment="1">
      <alignment horizontal="center"/>
    </xf>
    <xf numFmtId="3" fontId="0" fillId="0" borderId="0" xfId="0" applyNumberFormat="1" applyAlignment="1">
      <alignment/>
    </xf>
    <xf numFmtId="166" fontId="12" fillId="0" borderId="43" xfId="0" applyNumberFormat="1" applyFont="1" applyFill="1" applyBorder="1" applyAlignment="1">
      <alignment/>
    </xf>
    <xf numFmtId="166" fontId="11" fillId="0" borderId="22" xfId="0" applyNumberFormat="1" applyFont="1" applyFill="1" applyBorder="1" applyAlignment="1" quotePrefix="1">
      <alignment horizontal="center"/>
    </xf>
    <xf numFmtId="166" fontId="11" fillId="0" borderId="26" xfId="0" applyNumberFormat="1" applyFont="1" applyFill="1" applyBorder="1" applyAlignment="1">
      <alignment/>
    </xf>
    <xf numFmtId="166" fontId="11" fillId="0" borderId="26" xfId="0" applyNumberFormat="1" applyFont="1" applyFill="1" applyBorder="1" applyAlignment="1">
      <alignment horizontal="right"/>
    </xf>
    <xf numFmtId="0" fontId="11" fillId="4" borderId="38" xfId="0" applyFont="1" applyFill="1" applyBorder="1" applyAlignment="1">
      <alignment/>
    </xf>
    <xf numFmtId="166" fontId="11" fillId="4" borderId="10" xfId="0" applyNumberFormat="1" applyFont="1" applyFill="1" applyBorder="1" applyAlignment="1">
      <alignment/>
    </xf>
    <xf numFmtId="166" fontId="12" fillId="4" borderId="40" xfId="0" applyNumberFormat="1" applyFont="1" applyFill="1" applyBorder="1" applyAlignment="1">
      <alignment/>
    </xf>
    <xf numFmtId="0" fontId="11" fillId="4" borderId="41" xfId="0" applyFont="1" applyFill="1" applyBorder="1" applyAlignment="1">
      <alignment/>
    </xf>
    <xf numFmtId="166" fontId="11" fillId="4" borderId="17" xfId="0" applyNumberFormat="1" applyFont="1" applyFill="1" applyBorder="1" applyAlignment="1">
      <alignment/>
    </xf>
    <xf numFmtId="166" fontId="12" fillId="4" borderId="26" xfId="0" applyNumberFormat="1" applyFont="1" applyFill="1" applyBorder="1" applyAlignment="1">
      <alignment/>
    </xf>
    <xf numFmtId="164" fontId="5" fillId="4" borderId="18" xfId="0" applyNumberFormat="1" applyFont="1" applyFill="1" applyBorder="1" applyAlignment="1">
      <alignment horizontal="left" wrapText="1" indent="1"/>
    </xf>
    <xf numFmtId="164" fontId="5" fillId="4" borderId="18" xfId="0" applyNumberFormat="1" applyFont="1" applyFill="1" applyBorder="1" applyAlignment="1">
      <alignment horizontal="left" indent="1"/>
    </xf>
    <xf numFmtId="164" fontId="5" fillId="4" borderId="18" xfId="0" applyNumberFormat="1" applyFont="1" applyFill="1" applyBorder="1" applyAlignment="1">
      <alignment/>
    </xf>
    <xf numFmtId="164" fontId="4" fillId="4" borderId="18" xfId="0" applyNumberFormat="1" applyFont="1" applyFill="1" applyBorder="1" applyAlignment="1">
      <alignment horizontal="left" indent="1"/>
    </xf>
    <xf numFmtId="164" fontId="5" fillId="4" borderId="15" xfId="0" applyNumberFormat="1" applyFont="1" applyFill="1" applyBorder="1" applyAlignment="1">
      <alignment/>
    </xf>
    <xf numFmtId="166" fontId="11" fillId="4" borderId="14" xfId="0" applyNumberFormat="1" applyFont="1" applyFill="1" applyBorder="1" applyAlignment="1">
      <alignment/>
    </xf>
    <xf numFmtId="166" fontId="12" fillId="4" borderId="44" xfId="0" applyNumberFormat="1" applyFont="1" applyFill="1" applyBorder="1" applyAlignment="1">
      <alignment/>
    </xf>
    <xf numFmtId="0" fontId="13" fillId="0" borderId="0" xfId="57" applyFont="1" applyFill="1" applyAlignment="1">
      <alignment horizontal="center"/>
      <protection/>
    </xf>
    <xf numFmtId="0" fontId="8" fillId="0" borderId="0" xfId="57" applyFont="1" applyFill="1">
      <alignment/>
      <protection/>
    </xf>
    <xf numFmtId="0" fontId="8" fillId="0" borderId="47" xfId="57" applyFont="1" applyFill="1" applyBorder="1" applyAlignment="1">
      <alignment/>
      <protection/>
    </xf>
    <xf numFmtId="0" fontId="8" fillId="0" borderId="48" xfId="57" applyFont="1" applyFill="1" applyBorder="1" applyAlignment="1">
      <alignment/>
      <protection/>
    </xf>
    <xf numFmtId="0" fontId="8" fillId="0" borderId="0" xfId="57" applyFont="1" applyFill="1" applyBorder="1">
      <alignment/>
      <protection/>
    </xf>
    <xf numFmtId="0" fontId="8" fillId="0" borderId="49" xfId="57" applyFont="1" applyFill="1" applyBorder="1" applyAlignment="1">
      <alignment horizontal="left"/>
      <protection/>
    </xf>
    <xf numFmtId="0" fontId="8" fillId="0" borderId="50" xfId="57" applyFont="1" applyFill="1" applyBorder="1" applyAlignment="1">
      <alignment horizontal="left"/>
      <protection/>
    </xf>
    <xf numFmtId="0" fontId="8" fillId="0" borderId="0" xfId="57" applyFont="1" applyFill="1" applyBorder="1" applyAlignment="1">
      <alignment horizontal="left"/>
      <protection/>
    </xf>
    <xf numFmtId="0" fontId="8" fillId="0" borderId="51" xfId="57" applyFont="1" applyFill="1" applyBorder="1">
      <alignment/>
      <protection/>
    </xf>
    <xf numFmtId="0" fontId="4" fillId="0" borderId="0" xfId="57" applyFont="1" applyFill="1" applyBorder="1">
      <alignment/>
      <protection/>
    </xf>
    <xf numFmtId="0" fontId="5" fillId="0" borderId="0" xfId="57" applyFont="1" applyFill="1" applyBorder="1" applyAlignment="1">
      <alignment horizontal="center"/>
      <protection/>
    </xf>
    <xf numFmtId="0" fontId="1" fillId="0" borderId="0" xfId="58" applyFill="1" applyBorder="1" applyAlignment="1">
      <alignment/>
      <protection/>
    </xf>
    <xf numFmtId="0" fontId="4" fillId="0" borderId="0" xfId="57" applyFont="1" applyFill="1">
      <alignment/>
      <protection/>
    </xf>
    <xf numFmtId="0" fontId="4" fillId="0" borderId="51" xfId="57" applyFont="1" applyFill="1" applyBorder="1">
      <alignment/>
      <protection/>
    </xf>
    <xf numFmtId="0" fontId="1" fillId="0" borderId="0" xfId="58" applyFill="1" applyBorder="1" applyAlignment="1">
      <alignment horizontal="center"/>
      <protection/>
    </xf>
    <xf numFmtId="0" fontId="8" fillId="0" borderId="0" xfId="57" applyFont="1" applyFill="1" applyBorder="1" applyAlignment="1">
      <alignment horizontal="left" indent="2"/>
      <protection/>
    </xf>
    <xf numFmtId="3" fontId="13" fillId="0" borderId="0" xfId="57" applyNumberFormat="1" applyFont="1" applyFill="1" applyBorder="1" applyAlignment="1">
      <alignment horizontal="center"/>
      <protection/>
    </xf>
    <xf numFmtId="3" fontId="13" fillId="0" borderId="51" xfId="57" applyNumberFormat="1" applyFont="1" applyFill="1" applyBorder="1" applyAlignment="1">
      <alignment horizontal="center"/>
      <protection/>
    </xf>
    <xf numFmtId="0" fontId="8" fillId="0" borderId="0" xfId="57" applyFont="1" applyFill="1" applyAlignment="1">
      <alignment horizontal="left" indent="2"/>
      <protection/>
    </xf>
    <xf numFmtId="0" fontId="13" fillId="0" borderId="0" xfId="57" applyFont="1" applyFill="1" applyBorder="1">
      <alignment/>
      <protection/>
    </xf>
    <xf numFmtId="0" fontId="13" fillId="0" borderId="0" xfId="57" applyFont="1" applyFill="1" applyBorder="1" applyAlignment="1">
      <alignment horizontal="left" indent="2"/>
      <protection/>
    </xf>
    <xf numFmtId="9" fontId="8" fillId="0" borderId="52" xfId="57" applyNumberFormat="1" applyFont="1" applyFill="1" applyBorder="1" applyAlignment="1">
      <alignment horizontal="center"/>
      <protection/>
    </xf>
    <xf numFmtId="9" fontId="8" fillId="0" borderId="51" xfId="57" applyNumberFormat="1" applyFont="1" applyFill="1" applyBorder="1" applyAlignment="1">
      <alignment horizontal="center"/>
      <protection/>
    </xf>
    <xf numFmtId="0" fontId="11" fillId="0" borderId="0" xfId="0" applyFont="1" applyFill="1" applyBorder="1" applyAlignment="1">
      <alignment vertical="top"/>
    </xf>
    <xf numFmtId="166" fontId="11" fillId="0" borderId="0" xfId="0" applyNumberFormat="1" applyFont="1" applyFill="1" applyBorder="1" applyAlignment="1">
      <alignment vertical="top"/>
    </xf>
    <xf numFmtId="166" fontId="12" fillId="0" borderId="26" xfId="0" applyNumberFormat="1" applyFont="1" applyFill="1" applyBorder="1" applyAlignment="1">
      <alignment vertical="top"/>
    </xf>
    <xf numFmtId="0" fontId="11" fillId="0" borderId="0" xfId="0" applyFont="1" applyAlignment="1">
      <alignment vertical="top"/>
    </xf>
    <xf numFmtId="166" fontId="5" fillId="0" borderId="13" xfId="0" applyNumberFormat="1" applyFont="1" applyFill="1" applyBorder="1" applyAlignment="1">
      <alignment horizontal="right" vertical="center"/>
    </xf>
    <xf numFmtId="166" fontId="5" fillId="0" borderId="22" xfId="0" applyNumberFormat="1" applyFont="1" applyFill="1" applyBorder="1" applyAlignment="1">
      <alignment horizontal="right" vertical="center"/>
    </xf>
    <xf numFmtId="0" fontId="18" fillId="0" borderId="0" xfId="59" applyFont="1" applyAlignment="1">
      <alignment horizontal="center"/>
      <protection/>
    </xf>
    <xf numFmtId="0" fontId="1" fillId="0" borderId="0" xfId="59" applyAlignment="1">
      <alignment horizontal="center"/>
      <protection/>
    </xf>
    <xf numFmtId="0" fontId="14" fillId="0" borderId="0" xfId="59" applyFont="1" applyAlignment="1">
      <alignment horizontal="center"/>
      <protection/>
    </xf>
    <xf numFmtId="0" fontId="16" fillId="0" borderId="0" xfId="59" applyFont="1" applyFill="1" applyAlignment="1">
      <alignment horizontal="center"/>
      <protection/>
    </xf>
    <xf numFmtId="0" fontId="16" fillId="0" borderId="0" xfId="59" applyFont="1" applyAlignment="1">
      <alignment horizontal="center"/>
      <protection/>
    </xf>
    <xf numFmtId="0" fontId="17" fillId="0" borderId="0" xfId="59" applyFont="1" applyAlignment="1">
      <alignment horizontal="center"/>
      <protection/>
    </xf>
    <xf numFmtId="0" fontId="7" fillId="0" borderId="0" xfId="0" applyFont="1" applyAlignment="1">
      <alignment horizontal="left" indent="3"/>
    </xf>
    <xf numFmtId="166" fontId="5" fillId="0" borderId="12" xfId="0" applyNumberFormat="1" applyFont="1" applyBorder="1" applyAlignment="1">
      <alignment horizontal="right" vertical="center"/>
    </xf>
    <xf numFmtId="166" fontId="5" fillId="0" borderId="16" xfId="0" applyNumberFormat="1" applyFont="1" applyBorder="1" applyAlignment="1">
      <alignment horizontal="right" vertical="center"/>
    </xf>
    <xf numFmtId="166" fontId="5" fillId="0" borderId="12" xfId="0" applyNumberFormat="1" applyFont="1" applyFill="1" applyBorder="1" applyAlignment="1">
      <alignment horizontal="right" vertical="center"/>
    </xf>
    <xf numFmtId="166" fontId="5" fillId="0" borderId="16" xfId="0" applyNumberFormat="1" applyFont="1" applyFill="1" applyBorder="1" applyAlignment="1">
      <alignment horizontal="right" vertical="center"/>
    </xf>
    <xf numFmtId="166" fontId="5" fillId="0" borderId="10" xfId="0" applyNumberFormat="1" applyFont="1" applyFill="1" applyBorder="1" applyAlignment="1">
      <alignment horizontal="right" vertical="center"/>
    </xf>
    <xf numFmtId="166" fontId="5" fillId="0" borderId="14" xfId="0" applyNumberFormat="1" applyFont="1" applyFill="1" applyBorder="1" applyAlignment="1">
      <alignment horizontal="right" vertical="center"/>
    </xf>
    <xf numFmtId="166" fontId="5" fillId="17" borderId="12" xfId="0" applyNumberFormat="1" applyFont="1" applyFill="1" applyBorder="1" applyAlignment="1">
      <alignment horizontal="right" vertical="center"/>
    </xf>
    <xf numFmtId="166" fontId="5" fillId="17" borderId="16" xfId="0" applyNumberFormat="1" applyFont="1" applyFill="1" applyBorder="1" applyAlignment="1">
      <alignment horizontal="right" vertical="center"/>
    </xf>
    <xf numFmtId="0" fontId="11" fillId="0" borderId="0" xfId="0" applyFont="1" applyFill="1" applyBorder="1" applyAlignment="1">
      <alignment vertical="top" wrapText="1"/>
    </xf>
    <xf numFmtId="0" fontId="11" fillId="0" borderId="26" xfId="0" applyFont="1" applyFill="1" applyBorder="1" applyAlignment="1">
      <alignment vertical="top" wrapText="1"/>
    </xf>
    <xf numFmtId="166" fontId="11" fillId="0" borderId="10" xfId="0" applyNumberFormat="1" applyFont="1" applyBorder="1" applyAlignment="1">
      <alignment horizontal="right" vertical="center"/>
    </xf>
    <xf numFmtId="166" fontId="11" fillId="0" borderId="14" xfId="0" applyNumberFormat="1" applyFont="1" applyBorder="1" applyAlignment="1">
      <alignment horizontal="right" vertical="center"/>
    </xf>
    <xf numFmtId="166" fontId="12" fillId="0" borderId="10" xfId="0" applyNumberFormat="1" applyFont="1" applyBorder="1" applyAlignment="1">
      <alignment horizontal="right" vertical="center"/>
    </xf>
    <xf numFmtId="166" fontId="12" fillId="0" borderId="14" xfId="0" applyNumberFormat="1" applyFont="1" applyBorder="1" applyAlignment="1">
      <alignment horizontal="right" vertical="center"/>
    </xf>
    <xf numFmtId="166" fontId="11" fillId="0" borderId="10" xfId="0" applyNumberFormat="1" applyFont="1" applyFill="1" applyBorder="1" applyAlignment="1">
      <alignment horizontal="right" vertical="center"/>
    </xf>
    <xf numFmtId="166" fontId="11" fillId="0" borderId="14" xfId="0" applyNumberFormat="1" applyFont="1" applyFill="1" applyBorder="1" applyAlignment="1">
      <alignment horizontal="right" vertical="center"/>
    </xf>
    <xf numFmtId="166" fontId="12" fillId="0" borderId="10" xfId="0" applyNumberFormat="1" applyFont="1" applyFill="1" applyBorder="1" applyAlignment="1">
      <alignment horizontal="right" vertical="center"/>
    </xf>
    <xf numFmtId="166" fontId="12" fillId="0" borderId="14" xfId="0" applyNumberFormat="1" applyFont="1" applyFill="1" applyBorder="1" applyAlignment="1">
      <alignment horizontal="right" vertical="center"/>
    </xf>
    <xf numFmtId="0" fontId="0" fillId="0" borderId="0" xfId="0" applyFill="1" applyBorder="1" applyAlignment="1">
      <alignment vertical="top" wrapText="1"/>
    </xf>
    <xf numFmtId="0" fontId="0" fillId="0" borderId="26" xfId="0" applyFill="1" applyBorder="1" applyAlignment="1">
      <alignment vertical="top" wrapText="1"/>
    </xf>
    <xf numFmtId="0" fontId="0" fillId="0" borderId="0" xfId="0" applyFill="1" applyAlignment="1">
      <alignment vertical="top" wrapText="1"/>
    </xf>
    <xf numFmtId="0" fontId="11" fillId="0" borderId="43" xfId="0" applyFont="1" applyFill="1" applyBorder="1" applyAlignment="1">
      <alignment vertical="top" wrapText="1"/>
    </xf>
    <xf numFmtId="0" fontId="11" fillId="0" borderId="44" xfId="0" applyFont="1" applyFill="1" applyBorder="1" applyAlignment="1">
      <alignment vertical="top" wrapText="1"/>
    </xf>
    <xf numFmtId="0" fontId="12" fillId="0" borderId="0" xfId="0" applyFont="1" applyFill="1" applyBorder="1" applyAlignment="1">
      <alignment vertical="top" wrapText="1"/>
    </xf>
    <xf numFmtId="0" fontId="11" fillId="0" borderId="0"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43" xfId="0" applyFont="1" applyFill="1" applyBorder="1" applyAlignment="1">
      <alignment wrapText="1"/>
    </xf>
    <xf numFmtId="0" fontId="11" fillId="0" borderId="44" xfId="0" applyFont="1" applyFill="1" applyBorder="1" applyAlignment="1">
      <alignment wrapText="1"/>
    </xf>
    <xf numFmtId="0" fontId="5" fillId="0" borderId="53" xfId="57" applyFont="1" applyFill="1" applyBorder="1" applyAlignment="1">
      <alignment horizontal="center"/>
      <protection/>
    </xf>
    <xf numFmtId="0" fontId="1" fillId="0" borderId="54" xfId="58" applyFill="1" applyBorder="1" applyAlignment="1">
      <alignment/>
      <protection/>
    </xf>
    <xf numFmtId="0" fontId="13" fillId="0" borderId="0" xfId="57" applyFont="1" applyFill="1" applyAlignment="1">
      <alignment horizontal="center"/>
      <protection/>
    </xf>
    <xf numFmtId="0" fontId="41" fillId="0" borderId="0" xfId="57" applyFont="1" applyFill="1" applyAlignment="1">
      <alignment horizontal="center"/>
      <protection/>
    </xf>
    <xf numFmtId="0" fontId="8" fillId="0" borderId="48" xfId="57" applyFont="1" applyFill="1" applyBorder="1" applyAlignment="1">
      <alignment horizontal="center"/>
      <protection/>
    </xf>
    <xf numFmtId="0" fontId="8" fillId="0" borderId="55" xfId="57" applyFont="1" applyFill="1" applyBorder="1" applyAlignment="1">
      <alignment horizontal="center"/>
      <protection/>
    </xf>
    <xf numFmtId="0" fontId="5" fillId="0" borderId="53" xfId="58" applyFont="1" applyFill="1" applyBorder="1" applyAlignment="1">
      <alignment horizontal="center"/>
      <protection/>
    </xf>
    <xf numFmtId="0" fontId="5" fillId="0" borderId="56" xfId="58" applyFont="1" applyFill="1" applyBorder="1" applyAlignment="1">
      <alignment horizontal="center"/>
      <protection/>
    </xf>
    <xf numFmtId="0" fontId="5" fillId="0" borderId="54" xfId="58" applyFont="1" applyFill="1" applyBorder="1" applyAlignment="1">
      <alignment horizontal="center"/>
      <protection/>
    </xf>
    <xf numFmtId="9" fontId="13" fillId="0" borderId="0" xfId="57" applyNumberFormat="1" applyFont="1" applyFill="1" applyBorder="1" applyAlignment="1">
      <alignment horizontal="center"/>
      <protection/>
    </xf>
    <xf numFmtId="9" fontId="8" fillId="0" borderId="0" xfId="57" applyNumberFormat="1" applyFont="1" applyFill="1" applyBorder="1" applyAlignment="1">
      <alignment horizontal="center"/>
      <protection/>
    </xf>
    <xf numFmtId="0" fontId="8" fillId="0" borderId="0" xfId="57" applyFont="1" applyFill="1" applyBorder="1" applyAlignment="1">
      <alignment horizontal="center"/>
      <protection/>
    </xf>
    <xf numFmtId="0" fontId="5" fillId="0" borderId="53" xfId="57" applyFont="1" applyFill="1" applyBorder="1" applyAlignment="1">
      <alignment horizontal="center" wrapText="1"/>
      <protection/>
    </xf>
    <xf numFmtId="0" fontId="5" fillId="0" borderId="56" xfId="57" applyFont="1" applyFill="1" applyBorder="1" applyAlignment="1">
      <alignment horizontal="center" wrapText="1"/>
      <protection/>
    </xf>
    <xf numFmtId="0" fontId="5" fillId="0" borderId="54" xfId="58" applyFont="1" applyFill="1" applyBorder="1" applyAlignment="1">
      <alignment wrapText="1"/>
      <protection/>
    </xf>
    <xf numFmtId="0" fontId="5" fillId="0" borderId="56" xfId="58" applyFont="1" applyFill="1" applyBorder="1" applyAlignment="1">
      <alignment horizontal="center" wrapText="1"/>
      <protection/>
    </xf>
    <xf numFmtId="0" fontId="5" fillId="0" borderId="54" xfId="58" applyFont="1" applyFill="1" applyBorder="1" applyAlignment="1">
      <alignment horizontal="center" wrapText="1"/>
      <protection/>
    </xf>
    <xf numFmtId="0" fontId="1" fillId="0" borderId="56" xfId="58" applyFill="1" applyBorder="1" applyAlignment="1">
      <alignment/>
      <protection/>
    </xf>
    <xf numFmtId="0" fontId="1" fillId="0" borderId="56" xfId="58" applyFill="1" applyBorder="1" applyAlignment="1">
      <alignment horizontal="center" wrapText="1"/>
      <protection/>
    </xf>
    <xf numFmtId="0" fontId="1" fillId="0" borderId="56" xfId="58" applyBorder="1" applyAlignment="1">
      <alignment wrapText="1"/>
      <protection/>
    </xf>
    <xf numFmtId="0" fontId="1" fillId="0" borderId="54" xfId="58" applyBorder="1" applyAlignment="1">
      <alignment wrapText="1"/>
      <protection/>
    </xf>
    <xf numFmtId="0" fontId="1" fillId="0" borderId="56" xfId="58" applyBorder="1" applyAlignment="1">
      <alignment horizontal="center" wrapText="1"/>
      <protection/>
    </xf>
    <xf numFmtId="0" fontId="1" fillId="0" borderId="54" xfId="58" applyBorder="1" applyAlignment="1">
      <alignment horizontal="center" wrapText="1"/>
      <protection/>
    </xf>
    <xf numFmtId="3" fontId="8" fillId="0" borderId="0" xfId="57" applyNumberFormat="1" applyFont="1" applyFill="1" applyBorder="1" applyAlignment="1">
      <alignment horizontal="center"/>
      <protection/>
    </xf>
    <xf numFmtId="0" fontId="42" fillId="0" borderId="53" xfId="57" applyFont="1" applyFill="1" applyBorder="1" applyAlignment="1">
      <alignment horizontal="center"/>
      <protection/>
    </xf>
    <xf numFmtId="0" fontId="42" fillId="0" borderId="54" xfId="57" applyFont="1" applyFill="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 MODEL REVIEW SEPT 2005" xfId="57"/>
    <cellStyle name="Normal_Budget_Appendix_A_Swingometer" xfId="58"/>
    <cellStyle name="Normal_Report Covers"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152400</xdr:rowOff>
    </xdr:from>
    <xdr:to>
      <xdr:col>7</xdr:col>
      <xdr:colOff>428625</xdr:colOff>
      <xdr:row>9</xdr:row>
      <xdr:rowOff>152400</xdr:rowOff>
    </xdr:to>
    <xdr:pic>
      <xdr:nvPicPr>
        <xdr:cNvPr id="1" name="Picture 1"/>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twoCellAnchor editAs="oneCell">
    <xdr:from>
      <xdr:col>1</xdr:col>
      <xdr:colOff>390525</xdr:colOff>
      <xdr:row>1</xdr:row>
      <xdr:rowOff>152400</xdr:rowOff>
    </xdr:from>
    <xdr:to>
      <xdr:col>7</xdr:col>
      <xdr:colOff>428625</xdr:colOff>
      <xdr:row>9</xdr:row>
      <xdr:rowOff>152400</xdr:rowOff>
    </xdr:to>
    <xdr:pic>
      <xdr:nvPicPr>
        <xdr:cNvPr id="2" name="Picture 2"/>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152400</xdr:rowOff>
    </xdr:from>
    <xdr:to>
      <xdr:col>7</xdr:col>
      <xdr:colOff>428625</xdr:colOff>
      <xdr:row>9</xdr:row>
      <xdr:rowOff>152400</xdr:rowOff>
    </xdr:to>
    <xdr:pic>
      <xdr:nvPicPr>
        <xdr:cNvPr id="1" name="Picture 1"/>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36</xdr:row>
      <xdr:rowOff>28575</xdr:rowOff>
    </xdr:from>
    <xdr:to>
      <xdr:col>5</xdr:col>
      <xdr:colOff>9525</xdr:colOff>
      <xdr:row>38</xdr:row>
      <xdr:rowOff>9525</xdr:rowOff>
    </xdr:to>
    <xdr:sp>
      <xdr:nvSpPr>
        <xdr:cNvPr id="1" name="Line 1"/>
        <xdr:cNvSpPr>
          <a:spLocks/>
        </xdr:cNvSpPr>
      </xdr:nvSpPr>
      <xdr:spPr>
        <a:xfrm>
          <a:off x="2676525" y="7677150"/>
          <a:ext cx="3333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5</xdr:col>
      <xdr:colOff>0</xdr:colOff>
      <xdr:row>36</xdr:row>
      <xdr:rowOff>47625</xdr:rowOff>
    </xdr:from>
    <xdr:to>
      <xdr:col>5</xdr:col>
      <xdr:colOff>295275</xdr:colOff>
      <xdr:row>38</xdr:row>
      <xdr:rowOff>19050</xdr:rowOff>
    </xdr:to>
    <xdr:sp>
      <xdr:nvSpPr>
        <xdr:cNvPr id="2" name="Line 2"/>
        <xdr:cNvSpPr>
          <a:spLocks/>
        </xdr:cNvSpPr>
      </xdr:nvSpPr>
      <xdr:spPr>
        <a:xfrm flipV="1">
          <a:off x="3000375" y="7696200"/>
          <a:ext cx="2952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4</xdr:col>
      <xdr:colOff>219075</xdr:colOff>
      <xdr:row>41</xdr:row>
      <xdr:rowOff>95250</xdr:rowOff>
    </xdr:from>
    <xdr:to>
      <xdr:col>5</xdr:col>
      <xdr:colOff>495300</xdr:colOff>
      <xdr:row>41</xdr:row>
      <xdr:rowOff>95250</xdr:rowOff>
    </xdr:to>
    <xdr:sp>
      <xdr:nvSpPr>
        <xdr:cNvPr id="3" name="Line 3"/>
        <xdr:cNvSpPr>
          <a:spLocks/>
        </xdr:cNvSpPr>
      </xdr:nvSpPr>
      <xdr:spPr>
        <a:xfrm>
          <a:off x="2581275" y="8724900"/>
          <a:ext cx="9144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4</xdr:col>
      <xdr:colOff>419100</xdr:colOff>
      <xdr:row>7</xdr:row>
      <xdr:rowOff>9525</xdr:rowOff>
    </xdr:from>
    <xdr:to>
      <xdr:col>5</xdr:col>
      <xdr:colOff>114300</xdr:colOff>
      <xdr:row>8</xdr:row>
      <xdr:rowOff>19050</xdr:rowOff>
    </xdr:to>
    <xdr:sp>
      <xdr:nvSpPr>
        <xdr:cNvPr id="4" name="TextBox 4"/>
        <xdr:cNvSpPr txBox="1">
          <a:spLocks noChangeArrowheads="1"/>
        </xdr:cNvSpPr>
      </xdr:nvSpPr>
      <xdr:spPr>
        <a:xfrm>
          <a:off x="2781300" y="1514475"/>
          <a:ext cx="333375"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t>0</a:t>
          </a:r>
        </a:p>
      </xdr:txBody>
    </xdr:sp>
    <xdr:clientData/>
  </xdr:twoCellAnchor>
  <xdr:twoCellAnchor>
    <xdr:from>
      <xdr:col>5</xdr:col>
      <xdr:colOff>447675</xdr:colOff>
      <xdr:row>7</xdr:row>
      <xdr:rowOff>9525</xdr:rowOff>
    </xdr:from>
    <xdr:to>
      <xdr:col>6</xdr:col>
      <xdr:colOff>180975</xdr:colOff>
      <xdr:row>8</xdr:row>
      <xdr:rowOff>19050</xdr:rowOff>
    </xdr:to>
    <xdr:sp>
      <xdr:nvSpPr>
        <xdr:cNvPr id="5" name="TextBox 5"/>
        <xdr:cNvSpPr txBox="1">
          <a:spLocks noChangeArrowheads="1"/>
        </xdr:cNvSpPr>
      </xdr:nvSpPr>
      <xdr:spPr>
        <a:xfrm>
          <a:off x="3448050" y="1514475"/>
          <a:ext cx="323850"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t>50</a:t>
          </a:r>
        </a:p>
      </xdr:txBody>
    </xdr:sp>
    <xdr:clientData/>
  </xdr:twoCellAnchor>
  <xdr:twoCellAnchor>
    <xdr:from>
      <xdr:col>3</xdr:col>
      <xdr:colOff>409575</xdr:colOff>
      <xdr:row>7</xdr:row>
      <xdr:rowOff>9525</xdr:rowOff>
    </xdr:from>
    <xdr:to>
      <xdr:col>4</xdr:col>
      <xdr:colOff>142875</xdr:colOff>
      <xdr:row>8</xdr:row>
      <xdr:rowOff>19050</xdr:rowOff>
    </xdr:to>
    <xdr:sp>
      <xdr:nvSpPr>
        <xdr:cNvPr id="6" name="TextBox 6"/>
        <xdr:cNvSpPr txBox="1">
          <a:spLocks noChangeArrowheads="1"/>
        </xdr:cNvSpPr>
      </xdr:nvSpPr>
      <xdr:spPr>
        <a:xfrm>
          <a:off x="2181225" y="1514475"/>
          <a:ext cx="323850"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t>50</a:t>
          </a:r>
        </a:p>
      </xdr:txBody>
    </xdr:sp>
    <xdr:clientData/>
  </xdr:twoCellAnchor>
  <xdr:twoCellAnchor>
    <xdr:from>
      <xdr:col>6</xdr:col>
      <xdr:colOff>381000</xdr:colOff>
      <xdr:row>7</xdr:row>
      <xdr:rowOff>9525</xdr:rowOff>
    </xdr:from>
    <xdr:to>
      <xdr:col>7</xdr:col>
      <xdr:colOff>238125</xdr:colOff>
      <xdr:row>8</xdr:row>
      <xdr:rowOff>19050</xdr:rowOff>
    </xdr:to>
    <xdr:sp>
      <xdr:nvSpPr>
        <xdr:cNvPr id="7" name="TextBox 7"/>
        <xdr:cNvSpPr txBox="1">
          <a:spLocks noChangeArrowheads="1"/>
        </xdr:cNvSpPr>
      </xdr:nvSpPr>
      <xdr:spPr>
        <a:xfrm>
          <a:off x="3971925" y="1514475"/>
          <a:ext cx="447675"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t>100</a:t>
          </a:r>
        </a:p>
      </xdr:txBody>
    </xdr:sp>
    <xdr:clientData/>
  </xdr:twoCellAnchor>
  <xdr:twoCellAnchor>
    <xdr:from>
      <xdr:col>2</xdr:col>
      <xdr:colOff>390525</xdr:colOff>
      <xdr:row>7</xdr:row>
      <xdr:rowOff>9525</xdr:rowOff>
    </xdr:from>
    <xdr:to>
      <xdr:col>3</xdr:col>
      <xdr:colOff>247650</xdr:colOff>
      <xdr:row>8</xdr:row>
      <xdr:rowOff>19050</xdr:rowOff>
    </xdr:to>
    <xdr:sp>
      <xdr:nvSpPr>
        <xdr:cNvPr id="8" name="TextBox 8"/>
        <xdr:cNvSpPr txBox="1">
          <a:spLocks noChangeArrowheads="1"/>
        </xdr:cNvSpPr>
      </xdr:nvSpPr>
      <xdr:spPr>
        <a:xfrm>
          <a:off x="1571625" y="1514475"/>
          <a:ext cx="447675"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t>100</a:t>
          </a:r>
        </a:p>
      </xdr:txBody>
    </xdr:sp>
    <xdr:clientData/>
  </xdr:twoCellAnchor>
  <xdr:twoCellAnchor>
    <xdr:from>
      <xdr:col>8</xdr:col>
      <xdr:colOff>381000</xdr:colOff>
      <xdr:row>7</xdr:row>
      <xdr:rowOff>9525</xdr:rowOff>
    </xdr:from>
    <xdr:to>
      <xdr:col>9</xdr:col>
      <xdr:colOff>238125</xdr:colOff>
      <xdr:row>8</xdr:row>
      <xdr:rowOff>19050</xdr:rowOff>
    </xdr:to>
    <xdr:sp>
      <xdr:nvSpPr>
        <xdr:cNvPr id="9" name="TextBox 9"/>
        <xdr:cNvSpPr txBox="1">
          <a:spLocks noChangeArrowheads="1"/>
        </xdr:cNvSpPr>
      </xdr:nvSpPr>
      <xdr:spPr>
        <a:xfrm>
          <a:off x="5153025" y="1514475"/>
          <a:ext cx="447675"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t>200</a:t>
          </a:r>
        </a:p>
      </xdr:txBody>
    </xdr:sp>
    <xdr:clientData/>
  </xdr:twoCellAnchor>
  <xdr:twoCellAnchor>
    <xdr:from>
      <xdr:col>7</xdr:col>
      <xdr:colOff>381000</xdr:colOff>
      <xdr:row>7</xdr:row>
      <xdr:rowOff>9525</xdr:rowOff>
    </xdr:from>
    <xdr:to>
      <xdr:col>8</xdr:col>
      <xdr:colOff>238125</xdr:colOff>
      <xdr:row>8</xdr:row>
      <xdr:rowOff>19050</xdr:rowOff>
    </xdr:to>
    <xdr:sp>
      <xdr:nvSpPr>
        <xdr:cNvPr id="10" name="TextBox 10"/>
        <xdr:cNvSpPr txBox="1">
          <a:spLocks noChangeArrowheads="1"/>
        </xdr:cNvSpPr>
      </xdr:nvSpPr>
      <xdr:spPr>
        <a:xfrm>
          <a:off x="4562475" y="1514475"/>
          <a:ext cx="447675"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t>150</a:t>
          </a:r>
        </a:p>
      </xdr:txBody>
    </xdr:sp>
    <xdr:clientData/>
  </xdr:twoCellAnchor>
  <xdr:twoCellAnchor>
    <xdr:from>
      <xdr:col>1</xdr:col>
      <xdr:colOff>381000</xdr:colOff>
      <xdr:row>7</xdr:row>
      <xdr:rowOff>9525</xdr:rowOff>
    </xdr:from>
    <xdr:to>
      <xdr:col>2</xdr:col>
      <xdr:colOff>238125</xdr:colOff>
      <xdr:row>8</xdr:row>
      <xdr:rowOff>19050</xdr:rowOff>
    </xdr:to>
    <xdr:sp>
      <xdr:nvSpPr>
        <xdr:cNvPr id="11" name="TextBox 11"/>
        <xdr:cNvSpPr txBox="1">
          <a:spLocks noChangeArrowheads="1"/>
        </xdr:cNvSpPr>
      </xdr:nvSpPr>
      <xdr:spPr>
        <a:xfrm>
          <a:off x="971550" y="1514475"/>
          <a:ext cx="447675"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t>150</a:t>
          </a:r>
        </a:p>
      </xdr:txBody>
    </xdr:sp>
    <xdr:clientData/>
  </xdr:twoCellAnchor>
  <xdr:twoCellAnchor>
    <xdr:from>
      <xdr:col>0</xdr:col>
      <xdr:colOff>381000</xdr:colOff>
      <xdr:row>7</xdr:row>
      <xdr:rowOff>9525</xdr:rowOff>
    </xdr:from>
    <xdr:to>
      <xdr:col>1</xdr:col>
      <xdr:colOff>238125</xdr:colOff>
      <xdr:row>8</xdr:row>
      <xdr:rowOff>19050</xdr:rowOff>
    </xdr:to>
    <xdr:sp>
      <xdr:nvSpPr>
        <xdr:cNvPr id="12" name="TextBox 12"/>
        <xdr:cNvSpPr txBox="1">
          <a:spLocks noChangeArrowheads="1"/>
        </xdr:cNvSpPr>
      </xdr:nvSpPr>
      <xdr:spPr>
        <a:xfrm>
          <a:off x="381000" y="1514475"/>
          <a:ext cx="447675"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t>200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202005-06\Grant%20Settlement\Provisional%20Settle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202005-06\Grant%20Settlement\Provisional%20Settlem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202007-08\Budget%20Book\Summary%20Budget%20Book\Introduc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udget%202007-08\Budget%20Book\Summary%20Budget%20Book\Introdu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ummary"/>
      <sheetName val="Introduction"/>
      <sheetName val="Insert Sheets Summary Boo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ummary"/>
      <sheetName val="Introduction"/>
      <sheetName val="Insert Sheets Summary Boo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1"/>
  </sheetPr>
  <dimension ref="A1:J23"/>
  <sheetViews>
    <sheetView tabSelected="1" workbookViewId="0" topLeftCell="A1">
      <selection activeCell="A15" sqref="A15:I15"/>
    </sheetView>
  </sheetViews>
  <sheetFormatPr defaultColWidth="8.00390625" defaultRowHeight="13.5"/>
  <cols>
    <col min="1" max="16384" width="8.00390625" style="60" customWidth="1"/>
  </cols>
  <sheetData>
    <row r="1" spans="8:10" ht="15.75">
      <c r="H1" s="262"/>
      <c r="I1" s="263" t="s">
        <v>188</v>
      </c>
      <c r="J1" s="262"/>
    </row>
    <row r="13" spans="1:9" ht="26.25">
      <c r="A13" s="346" t="s">
        <v>196</v>
      </c>
      <c r="B13" s="346"/>
      <c r="C13" s="346"/>
      <c r="D13" s="346"/>
      <c r="E13" s="346"/>
      <c r="F13" s="346"/>
      <c r="G13" s="346"/>
      <c r="H13" s="346"/>
      <c r="I13" s="346"/>
    </row>
    <row r="14" ht="23.25">
      <c r="A14" s="62"/>
    </row>
    <row r="15" spans="1:9" ht="23.25">
      <c r="A15" s="347" t="s">
        <v>313</v>
      </c>
      <c r="B15" s="347"/>
      <c r="C15" s="347"/>
      <c r="D15" s="347"/>
      <c r="E15" s="347"/>
      <c r="F15" s="347"/>
      <c r="G15" s="347"/>
      <c r="H15" s="347"/>
      <c r="I15" s="347"/>
    </row>
    <row r="16" spans="1:9" ht="23.25">
      <c r="A16" s="348" t="s">
        <v>308</v>
      </c>
      <c r="B16" s="348"/>
      <c r="C16" s="348"/>
      <c r="D16" s="348"/>
      <c r="E16" s="348"/>
      <c r="F16" s="348"/>
      <c r="G16" s="348"/>
      <c r="H16" s="348"/>
      <c r="I16" s="348"/>
    </row>
    <row r="17" ht="23.25">
      <c r="A17" s="62"/>
    </row>
    <row r="18" ht="23.25">
      <c r="A18" s="62"/>
    </row>
    <row r="19" spans="1:9" ht="20.25">
      <c r="A19" s="344" t="s">
        <v>11</v>
      </c>
      <c r="B19" s="344"/>
      <c r="C19" s="344"/>
      <c r="D19" s="344"/>
      <c r="E19" s="344"/>
      <c r="F19" s="344"/>
      <c r="G19" s="344"/>
      <c r="H19" s="344"/>
      <c r="I19" s="344"/>
    </row>
    <row r="20" spans="1:9" ht="20.25">
      <c r="A20" s="344" t="s">
        <v>197</v>
      </c>
      <c r="B20" s="345"/>
      <c r="C20" s="344"/>
      <c r="D20" s="344"/>
      <c r="E20" s="344"/>
      <c r="F20" s="344"/>
      <c r="G20" s="344"/>
      <c r="H20" s="344"/>
      <c r="I20" s="344"/>
    </row>
    <row r="21" spans="1:9" ht="20.25">
      <c r="A21" s="344" t="s">
        <v>198</v>
      </c>
      <c r="B21" s="345"/>
      <c r="C21" s="344"/>
      <c r="D21" s="344"/>
      <c r="E21" s="344"/>
      <c r="F21" s="344"/>
      <c r="G21" s="344"/>
      <c r="H21" s="344"/>
      <c r="I21" s="344"/>
    </row>
    <row r="22" spans="1:9" ht="20.25">
      <c r="A22" s="344" t="s">
        <v>199</v>
      </c>
      <c r="B22" s="345"/>
      <c r="C22" s="344"/>
      <c r="D22" s="344"/>
      <c r="E22" s="344"/>
      <c r="F22" s="344"/>
      <c r="G22" s="344"/>
      <c r="H22" s="344"/>
      <c r="I22" s="344"/>
    </row>
    <row r="23" spans="1:9" ht="20.25">
      <c r="A23" s="344"/>
      <c r="B23" s="344"/>
      <c r="C23" s="344"/>
      <c r="D23" s="344"/>
      <c r="E23" s="344"/>
      <c r="F23" s="344"/>
      <c r="G23" s="344"/>
      <c r="H23" s="344"/>
      <c r="I23" s="344"/>
    </row>
  </sheetData>
  <mergeCells count="8">
    <mergeCell ref="A19:I19"/>
    <mergeCell ref="A21:I21"/>
    <mergeCell ref="A23:I23"/>
    <mergeCell ref="A13:I13"/>
    <mergeCell ref="A15:I15"/>
    <mergeCell ref="A16:I16"/>
    <mergeCell ref="A20:I20"/>
    <mergeCell ref="A22:I22"/>
  </mergeCells>
  <printOptions horizontalCentered="1"/>
  <pageMargins left="0.7480314960629921" right="0.7480314960629921" top="0.5905511811023623" bottom="0.984251968503937" header="0.5118110236220472" footer="0.3937007874015748"/>
  <pageSetup firstPageNumber="1" useFirstPageNumber="1" horizontalDpi="600" verticalDpi="600" orientation="portrait" paperSize="9" r:id="rId2"/>
  <headerFooter alignWithMargins="0">
    <oddFooter>&amp;C&amp;"Arial,Regular"&amp;12&amp;P</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I20"/>
  <sheetViews>
    <sheetView workbookViewId="0" topLeftCell="A1">
      <selection activeCell="A16" sqref="A16:I16"/>
    </sheetView>
  </sheetViews>
  <sheetFormatPr defaultColWidth="8.00390625" defaultRowHeight="13.5"/>
  <cols>
    <col min="1" max="16384" width="8.00390625" style="60" customWidth="1"/>
  </cols>
  <sheetData>
    <row r="1" ht="15.75">
      <c r="I1" s="61"/>
    </row>
    <row r="13" spans="1:9" ht="26.25">
      <c r="A13" s="346" t="s">
        <v>196</v>
      </c>
      <c r="B13" s="346"/>
      <c r="C13" s="346"/>
      <c r="D13" s="346"/>
      <c r="E13" s="346"/>
      <c r="F13" s="346"/>
      <c r="G13" s="346"/>
      <c r="H13" s="346"/>
      <c r="I13" s="346"/>
    </row>
    <row r="14" ht="23.25">
      <c r="A14" s="62"/>
    </row>
    <row r="15" spans="1:9" ht="23.25">
      <c r="A15" s="347" t="s">
        <v>12</v>
      </c>
      <c r="B15" s="347"/>
      <c r="C15" s="347"/>
      <c r="D15" s="347"/>
      <c r="E15" s="347"/>
      <c r="F15" s="347"/>
      <c r="G15" s="347"/>
      <c r="H15" s="347"/>
      <c r="I15" s="347"/>
    </row>
    <row r="16" spans="1:9" ht="23.25">
      <c r="A16" s="348"/>
      <c r="B16" s="348"/>
      <c r="C16" s="348"/>
      <c r="D16" s="348"/>
      <c r="E16" s="348"/>
      <c r="F16" s="348"/>
      <c r="G16" s="348"/>
      <c r="H16" s="348"/>
      <c r="I16" s="348"/>
    </row>
    <row r="17" ht="23.25">
      <c r="A17" s="62"/>
    </row>
    <row r="18" ht="23.25">
      <c r="A18" s="62"/>
    </row>
    <row r="19" spans="1:9" ht="20.25">
      <c r="A19" s="349" t="s">
        <v>200</v>
      </c>
      <c r="B19" s="349"/>
      <c r="C19" s="349"/>
      <c r="D19" s="349"/>
      <c r="E19" s="349"/>
      <c r="F19" s="349"/>
      <c r="G19" s="349"/>
      <c r="H19" s="349"/>
      <c r="I19" s="349"/>
    </row>
    <row r="20" spans="1:9" ht="20.25">
      <c r="A20" s="344"/>
      <c r="B20" s="344"/>
      <c r="C20" s="344"/>
      <c r="D20" s="344"/>
      <c r="E20" s="344"/>
      <c r="F20" s="344"/>
      <c r="G20" s="344"/>
      <c r="H20" s="344"/>
      <c r="I20" s="344"/>
    </row>
  </sheetData>
  <mergeCells count="5">
    <mergeCell ref="A19:I19"/>
    <mergeCell ref="A20:I20"/>
    <mergeCell ref="A13:I13"/>
    <mergeCell ref="A15:I15"/>
    <mergeCell ref="A16:I16"/>
  </mergeCells>
  <printOptions horizontalCentered="1"/>
  <pageMargins left="0.7480314960629921" right="0.7480314960629921" top="0.5905511811023623" bottom="0.984251968503937" header="0.5118110236220472" footer="0.3937007874015748"/>
  <pageSetup firstPageNumber="2" useFirstPageNumber="1" horizontalDpi="600" verticalDpi="600" orientation="portrait" paperSize="9" r:id="rId2"/>
  <headerFooter alignWithMargins="0">
    <oddFooter>&amp;C&amp;"Arial,Regular"&amp;12&amp;P</oddFooter>
  </headerFooter>
  <drawing r:id="rId1"/>
</worksheet>
</file>

<file path=xl/worksheets/sheet3.xml><?xml version="1.0" encoding="utf-8"?>
<worksheet xmlns="http://schemas.openxmlformats.org/spreadsheetml/2006/main" xmlns:r="http://schemas.openxmlformats.org/officeDocument/2006/relationships">
  <sheetPr codeName="Sheet16">
    <tabColor indexed="11"/>
    <pageSetUpPr fitToPage="1"/>
  </sheetPr>
  <dimension ref="A1:I296"/>
  <sheetViews>
    <sheetView workbookViewId="0" topLeftCell="A1">
      <selection activeCell="E45" sqref="E45"/>
    </sheetView>
  </sheetViews>
  <sheetFormatPr defaultColWidth="9.00390625" defaultRowHeight="13.5"/>
  <cols>
    <col min="1" max="1" width="4.50390625" style="34" customWidth="1"/>
    <col min="2" max="2" width="42.50390625" style="35" customWidth="1"/>
    <col min="3" max="3" width="11.375" style="37" hidden="1" customWidth="1"/>
    <col min="4" max="4" width="11.375" style="59" hidden="1" customWidth="1"/>
    <col min="5" max="5" width="13.75390625" style="37" bestFit="1" customWidth="1"/>
    <col min="6" max="6" width="11.625" style="37" customWidth="1"/>
    <col min="7" max="7" width="0.875" style="37" customWidth="1"/>
    <col min="8" max="8" width="11.625" style="34" customWidth="1"/>
    <col min="9" max="9" width="9.625" style="34" bestFit="1" customWidth="1"/>
    <col min="10" max="10" width="10.75390625" style="34" customWidth="1"/>
    <col min="11" max="16384" width="9.00390625" style="34" customWidth="1"/>
  </cols>
  <sheetData>
    <row r="1" spans="1:8" s="2" customFormat="1" ht="18">
      <c r="A1" s="350" t="s">
        <v>85</v>
      </c>
      <c r="B1" s="350"/>
      <c r="C1" s="350"/>
      <c r="D1" s="350"/>
      <c r="E1" s="350"/>
      <c r="F1" s="350"/>
      <c r="G1" s="350"/>
      <c r="H1" s="350"/>
    </row>
    <row r="2" spans="2:8" s="2" customFormat="1" ht="18.75" thickBot="1">
      <c r="B2" s="1"/>
      <c r="C2" s="1"/>
      <c r="D2" s="47"/>
      <c r="E2" s="1"/>
      <c r="F2" s="1"/>
      <c r="G2" s="1"/>
      <c r="H2" s="1"/>
    </row>
    <row r="3" spans="1:8" s="8" customFormat="1" ht="15.75">
      <c r="A3" s="3"/>
      <c r="B3" s="4"/>
      <c r="C3" s="5" t="s">
        <v>37</v>
      </c>
      <c r="D3" s="48" t="s">
        <v>37</v>
      </c>
      <c r="E3" s="5" t="s">
        <v>38</v>
      </c>
      <c r="F3" s="6" t="s">
        <v>36</v>
      </c>
      <c r="G3" s="272"/>
      <c r="H3" s="7" t="s">
        <v>190</v>
      </c>
    </row>
    <row r="4" spans="1:8" s="8" customFormat="1" ht="16.5" thickBot="1">
      <c r="A4" s="9" t="s">
        <v>39</v>
      </c>
      <c r="B4" s="10"/>
      <c r="C4" s="11" t="s">
        <v>77</v>
      </c>
      <c r="D4" s="49" t="s">
        <v>34</v>
      </c>
      <c r="E4" s="11" t="s">
        <v>187</v>
      </c>
      <c r="F4" s="273" t="s">
        <v>187</v>
      </c>
      <c r="G4" s="274"/>
      <c r="H4" s="275" t="s">
        <v>201</v>
      </c>
    </row>
    <row r="5" spans="1:8" s="8" customFormat="1" ht="15.75">
      <c r="A5" s="3"/>
      <c r="B5" s="4"/>
      <c r="C5" s="5" t="s">
        <v>40</v>
      </c>
      <c r="D5" s="48" t="s">
        <v>40</v>
      </c>
      <c r="E5" s="5" t="s">
        <v>40</v>
      </c>
      <c r="F5" s="6" t="s">
        <v>40</v>
      </c>
      <c r="G5" s="276"/>
      <c r="H5" s="7" t="s">
        <v>40</v>
      </c>
    </row>
    <row r="6" spans="1:8" s="8" customFormat="1" ht="15.75">
      <c r="A6" s="12"/>
      <c r="B6" s="13" t="s">
        <v>41</v>
      </c>
      <c r="C6" s="14"/>
      <c r="D6" s="50"/>
      <c r="E6" s="14"/>
      <c r="F6" s="15"/>
      <c r="G6" s="276"/>
      <c r="H6" s="16"/>
    </row>
    <row r="7" spans="1:8" s="8" customFormat="1" ht="15.75">
      <c r="A7" s="12"/>
      <c r="B7" s="13"/>
      <c r="C7" s="14"/>
      <c r="D7" s="50"/>
      <c r="E7" s="14"/>
      <c r="F7" s="15"/>
      <c r="G7" s="276"/>
      <c r="H7" s="16"/>
    </row>
    <row r="8" spans="1:8" s="8" customFormat="1" ht="15.75">
      <c r="A8" s="17">
        <v>1</v>
      </c>
      <c r="B8" s="18" t="s">
        <v>42</v>
      </c>
      <c r="C8" s="19" t="e">
        <v>#REF!</v>
      </c>
      <c r="D8" s="51" t="e">
        <v>#REF!</v>
      </c>
      <c r="E8" s="19">
        <f>+'BVACOP Services'!C180</f>
        <v>2769180</v>
      </c>
      <c r="F8" s="277">
        <f>+'BVACOP Services'!D180</f>
        <v>2691290</v>
      </c>
      <c r="G8" s="278"/>
      <c r="H8" s="279">
        <f>+'BVACOP Services'!F180</f>
        <v>2768800</v>
      </c>
    </row>
    <row r="9" spans="1:8" s="8" customFormat="1" ht="15.75">
      <c r="A9" s="17"/>
      <c r="B9" s="18"/>
      <c r="C9" s="20"/>
      <c r="D9" s="52"/>
      <c r="E9" s="20"/>
      <c r="F9" s="280"/>
      <c r="G9" s="281"/>
      <c r="H9" s="282"/>
    </row>
    <row r="10" spans="1:8" s="8" customFormat="1" ht="15.75">
      <c r="A10" s="17">
        <v>2</v>
      </c>
      <c r="B10" s="18" t="s">
        <v>43</v>
      </c>
      <c r="C10" s="19">
        <v>4121325</v>
      </c>
      <c r="D10" s="51">
        <v>4383787</v>
      </c>
      <c r="E10" s="21">
        <f>+'BVACOP Services'!C459</f>
        <v>3342750</v>
      </c>
      <c r="F10" s="277">
        <f>+'BVACOP Services'!D459</f>
        <v>3363140</v>
      </c>
      <c r="G10" s="278"/>
      <c r="H10" s="283">
        <f>+'BVACOP Services'!F459</f>
        <v>3079110</v>
      </c>
    </row>
    <row r="11" spans="1:8" s="8" customFormat="1" ht="15.75">
      <c r="A11" s="17"/>
      <c r="B11" s="18"/>
      <c r="C11" s="19"/>
      <c r="D11" s="51"/>
      <c r="E11" s="21"/>
      <c r="F11" s="277"/>
      <c r="G11" s="278"/>
      <c r="H11" s="283"/>
    </row>
    <row r="12" spans="1:8" s="8" customFormat="1" ht="15.75">
      <c r="A12" s="17">
        <v>3</v>
      </c>
      <c r="B12" s="18" t="s">
        <v>44</v>
      </c>
      <c r="C12" s="19">
        <v>-830302</v>
      </c>
      <c r="D12" s="51">
        <v>744220</v>
      </c>
      <c r="E12" s="19">
        <f>+'BVACOP Services'!C640</f>
        <v>2465150</v>
      </c>
      <c r="F12" s="277">
        <f>+'BVACOP Services'!D640</f>
        <v>2463590</v>
      </c>
      <c r="G12" s="278"/>
      <c r="H12" s="279">
        <f>+'BVACOP Services'!F640</f>
        <v>2557420</v>
      </c>
    </row>
    <row r="13" spans="1:8" s="8" customFormat="1" ht="15.75">
      <c r="A13" s="17"/>
      <c r="B13" s="18"/>
      <c r="C13" s="19"/>
      <c r="D13" s="51"/>
      <c r="E13" s="19"/>
      <c r="F13" s="284"/>
      <c r="G13" s="278"/>
      <c r="H13" s="279"/>
    </row>
    <row r="14" spans="1:8" s="8" customFormat="1" ht="15.75">
      <c r="A14" s="17">
        <v>4</v>
      </c>
      <c r="B14" s="18" t="s">
        <v>45</v>
      </c>
      <c r="C14" s="19">
        <v>490755</v>
      </c>
      <c r="D14" s="51">
        <v>661628</v>
      </c>
      <c r="E14" s="19">
        <f>+'BVACOP Services'!C710</f>
        <v>88470</v>
      </c>
      <c r="F14" s="284">
        <f>+'BVACOP Services'!D710</f>
        <v>89980</v>
      </c>
      <c r="G14" s="278"/>
      <c r="H14" s="279">
        <f>+'BVACOP Services'!F710</f>
        <v>223570</v>
      </c>
    </row>
    <row r="15" spans="1:8" s="8" customFormat="1" ht="15.75">
      <c r="A15" s="17"/>
      <c r="B15" s="18"/>
      <c r="C15" s="20"/>
      <c r="D15" s="52"/>
      <c r="E15" s="20"/>
      <c r="F15" s="280"/>
      <c r="G15" s="281"/>
      <c r="H15" s="282"/>
    </row>
    <row r="16" spans="1:8" s="8" customFormat="1" ht="15.75">
      <c r="A16" s="17">
        <v>5</v>
      </c>
      <c r="B16" s="18" t="s">
        <v>46</v>
      </c>
      <c r="C16" s="19">
        <v>2120400</v>
      </c>
      <c r="D16" s="51">
        <v>1352113</v>
      </c>
      <c r="E16" s="21">
        <f>+'BVACOP Services'!C866</f>
        <v>1338400</v>
      </c>
      <c r="F16" s="277">
        <f>+'BVACOP Services'!D866</f>
        <v>2042140</v>
      </c>
      <c r="G16" s="278"/>
      <c r="H16" s="283">
        <f>+'BVACOP Services'!F866</f>
        <v>1446010</v>
      </c>
    </row>
    <row r="17" spans="1:8" s="8" customFormat="1" ht="15.75">
      <c r="A17" s="17"/>
      <c r="B17" s="18"/>
      <c r="C17" s="19"/>
      <c r="D17" s="51"/>
      <c r="E17" s="19"/>
      <c r="F17" s="284"/>
      <c r="G17" s="278"/>
      <c r="H17" s="279"/>
    </row>
    <row r="18" spans="1:8" s="8" customFormat="1" ht="15.75">
      <c r="A18" s="17">
        <v>6</v>
      </c>
      <c r="B18" s="18" t="s">
        <v>47</v>
      </c>
      <c r="C18" s="21">
        <v>1826276</v>
      </c>
      <c r="D18" s="51">
        <v>2456780</v>
      </c>
      <c r="E18" s="21">
        <f>+'BVACOP Services'!C899</f>
        <v>826470</v>
      </c>
      <c r="F18" s="277">
        <f>+'BVACOP Services'!D899</f>
        <v>661310</v>
      </c>
      <c r="G18" s="278"/>
      <c r="H18" s="283">
        <f>+'BVACOP Services'!F899</f>
        <v>434620</v>
      </c>
    </row>
    <row r="19" spans="1:8" s="8" customFormat="1" ht="15.75">
      <c r="A19" s="17"/>
      <c r="B19" s="18"/>
      <c r="C19" s="19"/>
      <c r="D19" s="51"/>
      <c r="E19" s="19"/>
      <c r="F19" s="284"/>
      <c r="G19" s="278"/>
      <c r="H19" s="279"/>
    </row>
    <row r="20" spans="1:8" s="8" customFormat="1" ht="15.75">
      <c r="A20" s="17">
        <v>7</v>
      </c>
      <c r="B20" s="18" t="s">
        <v>48</v>
      </c>
      <c r="C20" s="19">
        <v>1909627</v>
      </c>
      <c r="D20" s="51">
        <v>1851016</v>
      </c>
      <c r="E20" s="19">
        <f>+'BVACOP Services'!C997</f>
        <v>1636220</v>
      </c>
      <c r="F20" s="284">
        <f>+'BVACOP Services'!D997</f>
        <v>1420120</v>
      </c>
      <c r="G20" s="278"/>
      <c r="H20" s="279">
        <f>+'BVACOP Services'!F997</f>
        <v>1498480</v>
      </c>
    </row>
    <row r="21" spans="1:8" s="8" customFormat="1" ht="15.75">
      <c r="A21" s="17"/>
      <c r="B21" s="18"/>
      <c r="C21" s="19"/>
      <c r="D21" s="51"/>
      <c r="E21" s="19"/>
      <c r="F21" s="284"/>
      <c r="G21" s="278"/>
      <c r="H21" s="279"/>
    </row>
    <row r="22" spans="1:8" s="8" customFormat="1" ht="15.75">
      <c r="A22" s="17">
        <v>8</v>
      </c>
      <c r="B22" s="18" t="s">
        <v>49</v>
      </c>
      <c r="C22" s="19">
        <v>-471747</v>
      </c>
      <c r="D22" s="51">
        <v>-398668</v>
      </c>
      <c r="E22" s="19">
        <f>+'BVACOP Services'!C1086</f>
        <v>-639390</v>
      </c>
      <c r="F22" s="277">
        <f>+'BVACOP Services'!D1086</f>
        <v>-640120</v>
      </c>
      <c r="G22" s="278"/>
      <c r="H22" s="279">
        <f>+'BVACOP Services'!F1086</f>
        <v>-775010</v>
      </c>
    </row>
    <row r="23" spans="1:8" s="8" customFormat="1" ht="15.75">
      <c r="A23" s="12"/>
      <c r="B23" s="18"/>
      <c r="C23" s="22"/>
      <c r="D23" s="53"/>
      <c r="E23" s="22"/>
      <c r="F23" s="285"/>
      <c r="G23" s="286"/>
      <c r="H23" s="287"/>
    </row>
    <row r="24" spans="1:8" s="8" customFormat="1" ht="35.25" customHeight="1">
      <c r="A24" s="17" t="s">
        <v>310</v>
      </c>
      <c r="B24" s="23" t="s">
        <v>202</v>
      </c>
      <c r="C24" s="24">
        <v>125000</v>
      </c>
      <c r="D24" s="54">
        <v>0</v>
      </c>
      <c r="E24" s="24">
        <v>100000</v>
      </c>
      <c r="F24" s="268">
        <v>175000</v>
      </c>
      <c r="G24" s="269"/>
      <c r="H24" s="270">
        <v>90000</v>
      </c>
    </row>
    <row r="25" spans="1:8" s="8" customFormat="1" ht="35.25" customHeight="1">
      <c r="A25" s="17" t="s">
        <v>309</v>
      </c>
      <c r="B25" s="23" t="s">
        <v>311</v>
      </c>
      <c r="C25" s="24"/>
      <c r="D25" s="54"/>
      <c r="E25" s="24">
        <v>0</v>
      </c>
      <c r="F25" s="268">
        <v>0</v>
      </c>
      <c r="G25" s="269"/>
      <c r="H25" s="270">
        <v>-100000</v>
      </c>
    </row>
    <row r="26" spans="1:8" s="8" customFormat="1" ht="15.75">
      <c r="A26" s="12"/>
      <c r="B26" s="18"/>
      <c r="C26" s="25"/>
      <c r="D26" s="53"/>
      <c r="E26" s="25"/>
      <c r="F26" s="26"/>
      <c r="G26" s="286"/>
      <c r="H26" s="27"/>
    </row>
    <row r="27" spans="1:9" s="8" customFormat="1" ht="17.25" customHeight="1">
      <c r="A27" s="17">
        <v>10</v>
      </c>
      <c r="B27" s="28" t="s">
        <v>50</v>
      </c>
      <c r="C27" s="29" t="e">
        <f>SUM(C8:C26)</f>
        <v>#REF!</v>
      </c>
      <c r="D27" s="55" t="e">
        <f>SUM(D8:D26)</f>
        <v>#REF!</v>
      </c>
      <c r="E27" s="30">
        <f>SUM(E8:E26)</f>
        <v>11927250</v>
      </c>
      <c r="F27" s="288">
        <f>SUM(F8:F26)</f>
        <v>12266450</v>
      </c>
      <c r="G27" s="289"/>
      <c r="H27" s="290">
        <f>SUM(H8:H26)</f>
        <v>11223000</v>
      </c>
      <c r="I27" s="36"/>
    </row>
    <row r="28" spans="1:8" s="8" customFormat="1" ht="15.75">
      <c r="A28" s="12"/>
      <c r="B28" s="28"/>
      <c r="C28" s="22"/>
      <c r="D28" s="53"/>
      <c r="E28" s="25"/>
      <c r="F28" s="26"/>
      <c r="G28" s="286"/>
      <c r="H28" s="27"/>
    </row>
    <row r="29" spans="1:8" s="8" customFormat="1" ht="15.75">
      <c r="A29" s="12"/>
      <c r="B29" s="28"/>
      <c r="C29" s="22"/>
      <c r="D29" s="53"/>
      <c r="E29" s="25"/>
      <c r="F29" s="26"/>
      <c r="G29" s="286"/>
      <c r="H29" s="27"/>
    </row>
    <row r="30" spans="1:8" s="8" customFormat="1" ht="15.75">
      <c r="A30" s="17">
        <v>11</v>
      </c>
      <c r="B30" s="31" t="s">
        <v>51</v>
      </c>
      <c r="C30" s="25">
        <v>55000</v>
      </c>
      <c r="D30" s="53">
        <v>1084670</v>
      </c>
      <c r="E30" s="25">
        <v>545750</v>
      </c>
      <c r="F30" s="26">
        <v>1045750</v>
      </c>
      <c r="G30" s="286"/>
      <c r="H30" s="27">
        <v>630000</v>
      </c>
    </row>
    <row r="31" spans="1:8" s="8" customFormat="1" ht="15.75">
      <c r="A31" s="17"/>
      <c r="B31" s="28"/>
      <c r="C31" s="25"/>
      <c r="D31" s="53"/>
      <c r="E31" s="25"/>
      <c r="F31" s="26"/>
      <c r="G31" s="286"/>
      <c r="H31" s="27"/>
    </row>
    <row r="32" spans="1:8" s="8" customFormat="1" ht="15.75">
      <c r="A32" s="17">
        <v>12</v>
      </c>
      <c r="B32" s="31" t="s">
        <v>203</v>
      </c>
      <c r="C32" s="25">
        <v>-559057</v>
      </c>
      <c r="D32" s="53">
        <v>433812</v>
      </c>
      <c r="E32" s="25">
        <f>+'BVACOP Services'!C1112</f>
        <v>-217200</v>
      </c>
      <c r="F32" s="26">
        <f>+'BVACOP Services'!D1112</f>
        <v>-217200</v>
      </c>
      <c r="G32" s="286"/>
      <c r="H32" s="27">
        <f>+'BVACOP Services'!F1112</f>
        <v>-217200</v>
      </c>
    </row>
    <row r="33" spans="1:8" s="8" customFormat="1" ht="15.75">
      <c r="A33" s="17"/>
      <c r="B33" s="31"/>
      <c r="C33" s="25"/>
      <c r="D33" s="53"/>
      <c r="E33" s="25"/>
      <c r="F33" s="26"/>
      <c r="G33" s="286"/>
      <c r="H33" s="27"/>
    </row>
    <row r="34" spans="1:8" s="8" customFormat="1" ht="15.75">
      <c r="A34" s="17">
        <v>13</v>
      </c>
      <c r="B34" s="31" t="s">
        <v>90</v>
      </c>
      <c r="C34" s="25">
        <v>-1562330</v>
      </c>
      <c r="D34" s="53">
        <v>-1826499</v>
      </c>
      <c r="E34" s="25">
        <f>+'BVACOP Services'!C1100</f>
        <v>-1189500</v>
      </c>
      <c r="F34" s="26">
        <f>+'BVACOP Services'!D1100</f>
        <v>-1200700</v>
      </c>
      <c r="G34" s="286"/>
      <c r="H34" s="27">
        <f>+'BVACOP Services'!F1100</f>
        <v>-1173500</v>
      </c>
    </row>
    <row r="35" spans="1:8" s="8" customFormat="1" ht="15.75">
      <c r="A35" s="17"/>
      <c r="B35" s="31"/>
      <c r="C35" s="25"/>
      <c r="D35" s="53"/>
      <c r="E35" s="25"/>
      <c r="F35" s="26"/>
      <c r="G35" s="286"/>
      <c r="H35" s="27"/>
    </row>
    <row r="36" spans="1:8" s="8" customFormat="1" ht="34.5" customHeight="1">
      <c r="A36" s="17">
        <v>14</v>
      </c>
      <c r="B36" s="271" t="s">
        <v>195</v>
      </c>
      <c r="C36" s="25">
        <v>-814967</v>
      </c>
      <c r="D36" s="53">
        <v>257579</v>
      </c>
      <c r="E36" s="25">
        <f>+'BVACOP Services'!C1103</f>
        <v>700</v>
      </c>
      <c r="F36" s="26">
        <f>+'BVACOP Services'!D1103</f>
        <v>-827300</v>
      </c>
      <c r="G36" s="286"/>
      <c r="H36" s="27">
        <f>+'BVACOP Services'!F1103</f>
        <v>-29300</v>
      </c>
    </row>
    <row r="37" spans="1:8" s="8" customFormat="1" ht="16.5" thickBot="1">
      <c r="A37" s="17"/>
      <c r="B37" s="31"/>
      <c r="C37" s="25"/>
      <c r="D37" s="53"/>
      <c r="E37" s="25"/>
      <c r="F37" s="26"/>
      <c r="G37" s="286"/>
      <c r="H37" s="27"/>
    </row>
    <row r="38" spans="1:8" s="8" customFormat="1" ht="15.75">
      <c r="A38" s="17">
        <v>15</v>
      </c>
      <c r="B38" s="13" t="s">
        <v>52</v>
      </c>
      <c r="C38" s="351" t="e">
        <f>SUM(C27:C37)</f>
        <v>#REF!</v>
      </c>
      <c r="D38" s="357" t="e">
        <f>SUM(D27:D37)</f>
        <v>#REF!</v>
      </c>
      <c r="E38" s="353">
        <f>SUM(E27:E37)</f>
        <v>11067000</v>
      </c>
      <c r="F38" s="342">
        <f>SUM(F27:F37)</f>
        <v>11067000</v>
      </c>
      <c r="G38" s="291"/>
      <c r="H38" s="355">
        <f>SUM(H27:H37)</f>
        <v>10433000</v>
      </c>
    </row>
    <row r="39" spans="1:8" s="8" customFormat="1" ht="16.5" thickBot="1">
      <c r="A39" s="32"/>
      <c r="B39" s="33" t="s">
        <v>53</v>
      </c>
      <c r="C39" s="352"/>
      <c r="D39" s="358"/>
      <c r="E39" s="354"/>
      <c r="F39" s="343"/>
      <c r="G39" s="291"/>
      <c r="H39" s="356"/>
    </row>
    <row r="40" spans="3:7" ht="12.75">
      <c r="C40" s="293"/>
      <c r="D40" s="294"/>
      <c r="E40" s="34"/>
      <c r="F40" s="293"/>
      <c r="G40" s="295"/>
    </row>
    <row r="41" spans="3:8" s="8" customFormat="1" ht="15.75">
      <c r="C41" s="296"/>
      <c r="D41" s="297"/>
      <c r="E41" s="57"/>
      <c r="F41" s="57"/>
      <c r="G41" s="57"/>
      <c r="H41" s="46"/>
    </row>
    <row r="42" spans="2:8" s="8" customFormat="1" ht="15.75">
      <c r="B42" s="56"/>
      <c r="C42" s="57"/>
      <c r="D42" s="58"/>
      <c r="E42" s="57"/>
      <c r="F42" s="57"/>
      <c r="G42" s="57"/>
      <c r="H42" s="57"/>
    </row>
    <row r="43" spans="2:8" s="8" customFormat="1" ht="15.75">
      <c r="B43" s="56"/>
      <c r="C43" s="57"/>
      <c r="D43" s="58"/>
      <c r="E43" s="57"/>
      <c r="F43" s="57"/>
      <c r="G43" s="57"/>
      <c r="H43" s="46"/>
    </row>
    <row r="44" spans="2:8" s="8" customFormat="1" ht="15.75">
      <c r="B44" s="56"/>
      <c r="C44" s="57"/>
      <c r="D44" s="58"/>
      <c r="E44" s="57"/>
      <c r="F44" s="57"/>
      <c r="G44" s="57"/>
      <c r="H44" s="46"/>
    </row>
    <row r="45" spans="2:8" s="8" customFormat="1" ht="15.75">
      <c r="B45" s="56"/>
      <c r="C45" s="57"/>
      <c r="D45" s="58"/>
      <c r="E45" s="57"/>
      <c r="F45" s="57"/>
      <c r="G45" s="57"/>
      <c r="H45" s="46"/>
    </row>
    <row r="46" spans="2:8" s="8" customFormat="1" ht="15.75">
      <c r="B46" s="56"/>
      <c r="C46" s="57"/>
      <c r="D46" s="58"/>
      <c r="E46" s="57"/>
      <c r="F46" s="57"/>
      <c r="G46" s="57"/>
      <c r="H46" s="46"/>
    </row>
    <row r="47" spans="2:8" s="8" customFormat="1" ht="15.75">
      <c r="B47" s="56"/>
      <c r="C47" s="57"/>
      <c r="D47" s="58"/>
      <c r="E47" s="57"/>
      <c r="F47" s="57"/>
      <c r="G47" s="57"/>
      <c r="H47" s="46"/>
    </row>
    <row r="48" spans="2:8" s="8" customFormat="1" ht="15.75">
      <c r="B48" s="56"/>
      <c r="C48" s="57"/>
      <c r="D48" s="58"/>
      <c r="E48" s="57"/>
      <c r="F48" s="57"/>
      <c r="G48" s="57"/>
      <c r="H48" s="46"/>
    </row>
    <row r="49" spans="2:8" s="8" customFormat="1" ht="15.75">
      <c r="B49" s="56"/>
      <c r="C49" s="57"/>
      <c r="D49" s="58"/>
      <c r="E49" s="57"/>
      <c r="F49" s="57"/>
      <c r="G49" s="57"/>
      <c r="H49" s="46"/>
    </row>
    <row r="50" spans="2:7" s="8" customFormat="1" ht="15.75">
      <c r="B50" s="56"/>
      <c r="C50" s="57"/>
      <c r="D50" s="58"/>
      <c r="E50" s="57"/>
      <c r="F50" s="57"/>
      <c r="G50" s="57"/>
    </row>
    <row r="51" spans="2:7" s="8" customFormat="1" ht="15.75">
      <c r="B51" s="56"/>
      <c r="C51" s="57"/>
      <c r="D51" s="58"/>
      <c r="E51" s="57"/>
      <c r="F51" s="57"/>
      <c r="G51" s="57"/>
    </row>
    <row r="52" spans="2:7" s="8" customFormat="1" ht="15.75">
      <c r="B52" s="56"/>
      <c r="C52" s="57"/>
      <c r="D52" s="58"/>
      <c r="E52" s="57"/>
      <c r="F52" s="57"/>
      <c r="G52" s="57"/>
    </row>
    <row r="53" spans="2:7" s="8" customFormat="1" ht="15.75">
      <c r="B53" s="56"/>
      <c r="C53" s="57"/>
      <c r="D53" s="58"/>
      <c r="E53" s="57"/>
      <c r="F53" s="57"/>
      <c r="G53" s="57"/>
    </row>
    <row r="54" spans="2:7" s="8" customFormat="1" ht="15.75">
      <c r="B54" s="56"/>
      <c r="C54" s="57"/>
      <c r="D54" s="58"/>
      <c r="E54" s="57"/>
      <c r="F54" s="57"/>
      <c r="G54" s="57"/>
    </row>
    <row r="55" spans="2:7" s="8" customFormat="1" ht="15.75">
      <c r="B55" s="56"/>
      <c r="C55" s="57"/>
      <c r="D55" s="58"/>
      <c r="E55" s="57"/>
      <c r="F55" s="57"/>
      <c r="G55" s="57"/>
    </row>
    <row r="56" spans="2:7" s="8" customFormat="1" ht="15.75">
      <c r="B56" s="56"/>
      <c r="C56" s="57"/>
      <c r="D56" s="58"/>
      <c r="E56" s="57"/>
      <c r="F56" s="57"/>
      <c r="G56" s="57"/>
    </row>
    <row r="57" spans="2:7" s="8" customFormat="1" ht="15.75">
      <c r="B57" s="56"/>
      <c r="C57" s="57"/>
      <c r="D57" s="58"/>
      <c r="E57" s="57"/>
      <c r="F57" s="57"/>
      <c r="G57" s="57"/>
    </row>
    <row r="58" spans="2:7" s="8" customFormat="1" ht="15.75">
      <c r="B58" s="56"/>
      <c r="C58" s="57"/>
      <c r="D58" s="58"/>
      <c r="E58" s="57"/>
      <c r="F58" s="57"/>
      <c r="G58" s="57"/>
    </row>
    <row r="59" spans="2:7" s="8" customFormat="1" ht="15.75">
      <c r="B59" s="56"/>
      <c r="C59" s="57"/>
      <c r="D59" s="58"/>
      <c r="E59" s="57"/>
      <c r="F59" s="57"/>
      <c r="G59" s="57"/>
    </row>
    <row r="60" spans="2:7" s="8" customFormat="1" ht="15.75">
      <c r="B60" s="56"/>
      <c r="C60" s="57"/>
      <c r="D60" s="58"/>
      <c r="E60" s="57"/>
      <c r="F60" s="57"/>
      <c r="G60" s="57"/>
    </row>
    <row r="61" spans="2:7" s="8" customFormat="1" ht="15.75">
      <c r="B61" s="56"/>
      <c r="C61" s="57"/>
      <c r="D61" s="58"/>
      <c r="E61" s="57"/>
      <c r="F61" s="57"/>
      <c r="G61" s="57"/>
    </row>
    <row r="62" spans="2:7" s="8" customFormat="1" ht="15.75">
      <c r="B62" s="56"/>
      <c r="C62" s="57"/>
      <c r="D62" s="58"/>
      <c r="E62" s="57"/>
      <c r="F62" s="57"/>
      <c r="G62" s="57"/>
    </row>
    <row r="63" spans="2:7" s="8" customFormat="1" ht="15.75">
      <c r="B63" s="56"/>
      <c r="C63" s="57"/>
      <c r="D63" s="58"/>
      <c r="E63" s="57"/>
      <c r="F63" s="57"/>
      <c r="G63" s="57"/>
    </row>
    <row r="64" spans="2:7" s="8" customFormat="1" ht="15.75">
      <c r="B64" s="56"/>
      <c r="C64" s="57"/>
      <c r="D64" s="58"/>
      <c r="E64" s="57"/>
      <c r="F64" s="57"/>
      <c r="G64" s="57"/>
    </row>
    <row r="65" spans="2:7" s="8" customFormat="1" ht="15.75">
      <c r="B65" s="56"/>
      <c r="C65" s="57"/>
      <c r="D65" s="58"/>
      <c r="E65" s="57"/>
      <c r="F65" s="57"/>
      <c r="G65" s="57"/>
    </row>
    <row r="66" spans="2:7" s="8" customFormat="1" ht="15.75">
      <c r="B66" s="56"/>
      <c r="C66" s="57"/>
      <c r="D66" s="58"/>
      <c r="E66" s="57"/>
      <c r="F66" s="57"/>
      <c r="G66" s="57"/>
    </row>
    <row r="67" spans="2:7" s="8" customFormat="1" ht="15.75">
      <c r="B67" s="56"/>
      <c r="C67" s="57"/>
      <c r="D67" s="58"/>
      <c r="E67" s="57"/>
      <c r="F67" s="57"/>
      <c r="G67" s="57"/>
    </row>
    <row r="68" spans="2:7" s="8" customFormat="1" ht="15.75">
      <c r="B68" s="56"/>
      <c r="C68" s="57"/>
      <c r="D68" s="58"/>
      <c r="E68" s="57"/>
      <c r="F68" s="57"/>
      <c r="G68" s="57"/>
    </row>
    <row r="69" spans="2:7" s="8" customFormat="1" ht="15.75">
      <c r="B69" s="56"/>
      <c r="C69" s="57"/>
      <c r="D69" s="58"/>
      <c r="E69" s="57"/>
      <c r="F69" s="57"/>
      <c r="G69" s="57"/>
    </row>
    <row r="70" spans="2:7" s="8" customFormat="1" ht="15.75">
      <c r="B70" s="56"/>
      <c r="C70" s="57"/>
      <c r="D70" s="58"/>
      <c r="E70" s="57"/>
      <c r="F70" s="57"/>
      <c r="G70" s="57"/>
    </row>
    <row r="71" spans="2:7" s="8" customFormat="1" ht="15.75">
      <c r="B71" s="56"/>
      <c r="C71" s="57"/>
      <c r="D71" s="58"/>
      <c r="E71" s="57"/>
      <c r="F71" s="57"/>
      <c r="G71" s="57"/>
    </row>
    <row r="72" spans="2:7" s="8" customFormat="1" ht="15.75">
      <c r="B72" s="56"/>
      <c r="C72" s="57"/>
      <c r="D72" s="58"/>
      <c r="E72" s="57"/>
      <c r="F72" s="57"/>
      <c r="G72" s="57"/>
    </row>
    <row r="73" spans="2:7" s="8" customFormat="1" ht="15.75">
      <c r="B73" s="56"/>
      <c r="C73" s="57"/>
      <c r="D73" s="58"/>
      <c r="E73" s="57"/>
      <c r="F73" s="57"/>
      <c r="G73" s="57"/>
    </row>
    <row r="74" spans="2:7" s="8" customFormat="1" ht="15.75">
      <c r="B74" s="56"/>
      <c r="C74" s="57"/>
      <c r="D74" s="58"/>
      <c r="E74" s="57"/>
      <c r="F74" s="57"/>
      <c r="G74" s="57"/>
    </row>
    <row r="75" spans="2:7" s="8" customFormat="1" ht="15.75">
      <c r="B75" s="56"/>
      <c r="C75" s="57"/>
      <c r="D75" s="58"/>
      <c r="E75" s="57"/>
      <c r="F75" s="57"/>
      <c r="G75" s="57"/>
    </row>
    <row r="76" spans="2:7" s="8" customFormat="1" ht="15.75">
      <c r="B76" s="56"/>
      <c r="C76" s="57"/>
      <c r="D76" s="58"/>
      <c r="E76" s="57"/>
      <c r="F76" s="57"/>
      <c r="G76" s="57"/>
    </row>
    <row r="77" spans="2:7" s="8" customFormat="1" ht="15.75">
      <c r="B77" s="56"/>
      <c r="C77" s="57"/>
      <c r="D77" s="58"/>
      <c r="E77" s="57"/>
      <c r="F77" s="57"/>
      <c r="G77" s="57"/>
    </row>
    <row r="78" spans="2:7" s="8" customFormat="1" ht="15.75">
      <c r="B78" s="56"/>
      <c r="C78" s="57"/>
      <c r="D78" s="58"/>
      <c r="E78" s="57"/>
      <c r="F78" s="57"/>
      <c r="G78" s="57"/>
    </row>
    <row r="79" spans="2:7" s="8" customFormat="1" ht="15.75">
      <c r="B79" s="56"/>
      <c r="C79" s="57"/>
      <c r="D79" s="58"/>
      <c r="E79" s="57"/>
      <c r="F79" s="57"/>
      <c r="G79" s="57"/>
    </row>
    <row r="80" spans="2:7" s="8" customFormat="1" ht="15.75">
      <c r="B80" s="56"/>
      <c r="C80" s="57"/>
      <c r="D80" s="58"/>
      <c r="E80" s="57"/>
      <c r="F80" s="57"/>
      <c r="G80" s="57"/>
    </row>
    <row r="81" spans="2:7" s="8" customFormat="1" ht="15.75">
      <c r="B81" s="56"/>
      <c r="C81" s="57"/>
      <c r="D81" s="58"/>
      <c r="E81" s="57"/>
      <c r="F81" s="57"/>
      <c r="G81" s="57"/>
    </row>
    <row r="82" spans="2:7" s="8" customFormat="1" ht="15.75">
      <c r="B82" s="56"/>
      <c r="C82" s="57"/>
      <c r="D82" s="58"/>
      <c r="E82" s="57"/>
      <c r="F82" s="57"/>
      <c r="G82" s="57"/>
    </row>
    <row r="83" spans="2:7" s="8" customFormat="1" ht="15.75">
      <c r="B83" s="56"/>
      <c r="C83" s="57"/>
      <c r="D83" s="58"/>
      <c r="E83" s="57"/>
      <c r="F83" s="57"/>
      <c r="G83" s="57"/>
    </row>
    <row r="84" spans="2:7" s="8" customFormat="1" ht="15.75">
      <c r="B84" s="56"/>
      <c r="C84" s="57"/>
      <c r="D84" s="58"/>
      <c r="E84" s="57"/>
      <c r="F84" s="57"/>
      <c r="G84" s="57"/>
    </row>
    <row r="85" spans="2:7" s="8" customFormat="1" ht="15.75">
      <c r="B85" s="56"/>
      <c r="C85" s="57"/>
      <c r="D85" s="58"/>
      <c r="E85" s="57"/>
      <c r="F85" s="57"/>
      <c r="G85" s="57"/>
    </row>
    <row r="86" spans="2:7" s="8" customFormat="1" ht="15.75">
      <c r="B86" s="56"/>
      <c r="C86" s="57"/>
      <c r="D86" s="58"/>
      <c r="E86" s="57"/>
      <c r="F86" s="57"/>
      <c r="G86" s="57"/>
    </row>
    <row r="87" spans="2:7" s="8" customFormat="1" ht="15.75">
      <c r="B87" s="56"/>
      <c r="C87" s="57"/>
      <c r="D87" s="58"/>
      <c r="E87" s="57"/>
      <c r="F87" s="57"/>
      <c r="G87" s="57"/>
    </row>
    <row r="88" spans="2:7" s="8" customFormat="1" ht="15.75">
      <c r="B88" s="56"/>
      <c r="C88" s="57"/>
      <c r="D88" s="58"/>
      <c r="E88" s="57"/>
      <c r="F88" s="57"/>
      <c r="G88" s="57"/>
    </row>
    <row r="89" spans="2:7" s="8" customFormat="1" ht="15.75">
      <c r="B89" s="56"/>
      <c r="C89" s="57"/>
      <c r="D89" s="58"/>
      <c r="E89" s="57"/>
      <c r="F89" s="57"/>
      <c r="G89" s="57"/>
    </row>
    <row r="90" spans="2:7" s="8" customFormat="1" ht="15.75">
      <c r="B90" s="56"/>
      <c r="C90" s="57"/>
      <c r="D90" s="58"/>
      <c r="E90" s="57"/>
      <c r="F90" s="57"/>
      <c r="G90" s="57"/>
    </row>
    <row r="91" spans="2:7" s="8" customFormat="1" ht="15.75">
      <c r="B91" s="56"/>
      <c r="C91" s="57"/>
      <c r="D91" s="58"/>
      <c r="E91" s="57"/>
      <c r="F91" s="57"/>
      <c r="G91" s="57"/>
    </row>
    <row r="92" spans="2:7" s="8" customFormat="1" ht="15.75">
      <c r="B92" s="56"/>
      <c r="C92" s="57"/>
      <c r="D92" s="58"/>
      <c r="E92" s="57"/>
      <c r="F92" s="57"/>
      <c r="G92" s="57"/>
    </row>
    <row r="93" spans="2:7" s="8" customFormat="1" ht="15.75">
      <c r="B93" s="56"/>
      <c r="C93" s="57"/>
      <c r="D93" s="58"/>
      <c r="E93" s="57"/>
      <c r="F93" s="57"/>
      <c r="G93" s="57"/>
    </row>
    <row r="94" spans="2:7" s="8" customFormat="1" ht="15.75">
      <c r="B94" s="56"/>
      <c r="C94" s="57"/>
      <c r="D94" s="58"/>
      <c r="E94" s="57"/>
      <c r="F94" s="57"/>
      <c r="G94" s="57"/>
    </row>
    <row r="95" spans="2:7" s="8" customFormat="1" ht="15.75">
      <c r="B95" s="56"/>
      <c r="C95" s="57"/>
      <c r="D95" s="58"/>
      <c r="E95" s="57"/>
      <c r="F95" s="57"/>
      <c r="G95" s="57"/>
    </row>
    <row r="96" spans="2:7" s="8" customFormat="1" ht="15.75">
      <c r="B96" s="56"/>
      <c r="C96" s="57"/>
      <c r="D96" s="58"/>
      <c r="E96" s="57"/>
      <c r="F96" s="57"/>
      <c r="G96" s="57"/>
    </row>
    <row r="97" spans="2:7" s="8" customFormat="1" ht="15.75">
      <c r="B97" s="56"/>
      <c r="C97" s="57"/>
      <c r="D97" s="58"/>
      <c r="E97" s="57"/>
      <c r="F97" s="57"/>
      <c r="G97" s="57"/>
    </row>
    <row r="98" spans="2:7" s="8" customFormat="1" ht="15.75">
      <c r="B98" s="56"/>
      <c r="C98" s="57"/>
      <c r="D98" s="58"/>
      <c r="E98" s="57"/>
      <c r="F98" s="57"/>
      <c r="G98" s="57"/>
    </row>
    <row r="99" spans="2:7" s="8" customFormat="1" ht="15.75">
      <c r="B99" s="56"/>
      <c r="C99" s="57"/>
      <c r="D99" s="58"/>
      <c r="E99" s="57"/>
      <c r="F99" s="57"/>
      <c r="G99" s="57"/>
    </row>
    <row r="100" spans="2:7" s="8" customFormat="1" ht="15.75">
      <c r="B100" s="56"/>
      <c r="C100" s="57"/>
      <c r="D100" s="58"/>
      <c r="E100" s="57"/>
      <c r="F100" s="57"/>
      <c r="G100" s="57"/>
    </row>
    <row r="101" spans="2:7" s="8" customFormat="1" ht="15.75">
      <c r="B101" s="56"/>
      <c r="C101" s="57"/>
      <c r="D101" s="58"/>
      <c r="E101" s="57"/>
      <c r="F101" s="57"/>
      <c r="G101" s="57"/>
    </row>
    <row r="102" spans="2:7" s="8" customFormat="1" ht="15.75">
      <c r="B102" s="56"/>
      <c r="C102" s="57"/>
      <c r="D102" s="58"/>
      <c r="E102" s="57"/>
      <c r="F102" s="57"/>
      <c r="G102" s="57"/>
    </row>
    <row r="103" spans="2:7" s="8" customFormat="1" ht="15.75">
      <c r="B103" s="56"/>
      <c r="C103" s="57"/>
      <c r="D103" s="58"/>
      <c r="E103" s="57"/>
      <c r="F103" s="57"/>
      <c r="G103" s="57"/>
    </row>
    <row r="104" spans="2:7" s="8" customFormat="1" ht="15.75">
      <c r="B104" s="56"/>
      <c r="C104" s="57"/>
      <c r="D104" s="58"/>
      <c r="E104" s="57"/>
      <c r="F104" s="57"/>
      <c r="G104" s="57"/>
    </row>
    <row r="105" spans="2:7" s="8" customFormat="1" ht="15.75">
      <c r="B105" s="56"/>
      <c r="C105" s="57"/>
      <c r="D105" s="58"/>
      <c r="E105" s="57"/>
      <c r="F105" s="57"/>
      <c r="G105" s="57"/>
    </row>
    <row r="106" spans="2:7" s="8" customFormat="1" ht="15.75">
      <c r="B106" s="56"/>
      <c r="C106" s="57"/>
      <c r="D106" s="58"/>
      <c r="E106" s="57"/>
      <c r="F106" s="57"/>
      <c r="G106" s="57"/>
    </row>
    <row r="107" spans="2:7" s="8" customFormat="1" ht="15.75">
      <c r="B107" s="56"/>
      <c r="C107" s="57"/>
      <c r="D107" s="58"/>
      <c r="E107" s="57"/>
      <c r="F107" s="57"/>
      <c r="G107" s="57"/>
    </row>
    <row r="108" spans="2:7" s="8" customFormat="1" ht="15.75">
      <c r="B108" s="56"/>
      <c r="C108" s="57"/>
      <c r="D108" s="58"/>
      <c r="E108" s="57"/>
      <c r="F108" s="57"/>
      <c r="G108" s="57"/>
    </row>
    <row r="109" spans="2:7" s="8" customFormat="1" ht="15.75">
      <c r="B109" s="56"/>
      <c r="C109" s="57"/>
      <c r="D109" s="58"/>
      <c r="E109" s="57"/>
      <c r="F109" s="57"/>
      <c r="G109" s="57"/>
    </row>
    <row r="110" spans="2:7" s="8" customFormat="1" ht="15.75">
      <c r="B110" s="56"/>
      <c r="C110" s="57"/>
      <c r="D110" s="58"/>
      <c r="E110" s="57"/>
      <c r="F110" s="57"/>
      <c r="G110" s="57"/>
    </row>
    <row r="111" spans="2:7" s="8" customFormat="1" ht="15.75">
      <c r="B111" s="56"/>
      <c r="C111" s="57"/>
      <c r="D111" s="58"/>
      <c r="E111" s="57"/>
      <c r="F111" s="57"/>
      <c r="G111" s="57"/>
    </row>
    <row r="112" spans="2:7" s="8" customFormat="1" ht="15.75">
      <c r="B112" s="56"/>
      <c r="C112" s="57"/>
      <c r="D112" s="58"/>
      <c r="E112" s="57"/>
      <c r="F112" s="57"/>
      <c r="G112" s="57"/>
    </row>
    <row r="113" spans="2:7" s="8" customFormat="1" ht="15.75">
      <c r="B113" s="56"/>
      <c r="C113" s="57"/>
      <c r="D113" s="58"/>
      <c r="E113" s="57"/>
      <c r="F113" s="57"/>
      <c r="G113" s="57"/>
    </row>
    <row r="114" spans="2:7" s="8" customFormat="1" ht="15.75">
      <c r="B114" s="56"/>
      <c r="C114" s="57"/>
      <c r="D114" s="58"/>
      <c r="E114" s="57"/>
      <c r="F114" s="57"/>
      <c r="G114" s="57"/>
    </row>
    <row r="115" spans="2:7" s="8" customFormat="1" ht="15.75">
      <c r="B115" s="56"/>
      <c r="C115" s="57"/>
      <c r="D115" s="58"/>
      <c r="E115" s="57"/>
      <c r="F115" s="57"/>
      <c r="G115" s="57"/>
    </row>
    <row r="116" spans="2:7" s="8" customFormat="1" ht="15.75">
      <c r="B116" s="56"/>
      <c r="C116" s="57"/>
      <c r="D116" s="58"/>
      <c r="E116" s="57"/>
      <c r="F116" s="57"/>
      <c r="G116" s="57"/>
    </row>
    <row r="117" spans="2:7" s="8" customFormat="1" ht="15.75">
      <c r="B117" s="56"/>
      <c r="C117" s="57"/>
      <c r="D117" s="58"/>
      <c r="E117" s="57"/>
      <c r="F117" s="57"/>
      <c r="G117" s="57"/>
    </row>
    <row r="118" spans="2:7" s="8" customFormat="1" ht="15.75">
      <c r="B118" s="56"/>
      <c r="C118" s="57"/>
      <c r="D118" s="58"/>
      <c r="E118" s="57"/>
      <c r="F118" s="57"/>
      <c r="G118" s="57"/>
    </row>
    <row r="119" spans="2:7" s="8" customFormat="1" ht="15.75">
      <c r="B119" s="56"/>
      <c r="C119" s="57"/>
      <c r="D119" s="58"/>
      <c r="E119" s="57"/>
      <c r="F119" s="57"/>
      <c r="G119" s="57"/>
    </row>
    <row r="120" spans="2:7" s="8" customFormat="1" ht="15.75">
      <c r="B120" s="56"/>
      <c r="C120" s="57"/>
      <c r="D120" s="58"/>
      <c r="E120" s="57"/>
      <c r="F120" s="57"/>
      <c r="G120" s="57"/>
    </row>
    <row r="121" spans="2:7" s="8" customFormat="1" ht="15.75">
      <c r="B121" s="56"/>
      <c r="C121" s="57"/>
      <c r="D121" s="58"/>
      <c r="E121" s="57"/>
      <c r="F121" s="57"/>
      <c r="G121" s="57"/>
    </row>
    <row r="122" spans="2:7" s="8" customFormat="1" ht="15.75">
      <c r="B122" s="56"/>
      <c r="C122" s="57"/>
      <c r="D122" s="58"/>
      <c r="E122" s="57"/>
      <c r="F122" s="57"/>
      <c r="G122" s="57"/>
    </row>
    <row r="123" spans="2:7" s="8" customFormat="1" ht="15.75">
      <c r="B123" s="56"/>
      <c r="C123" s="57"/>
      <c r="D123" s="58"/>
      <c r="E123" s="57"/>
      <c r="F123" s="57"/>
      <c r="G123" s="57"/>
    </row>
    <row r="124" spans="2:7" s="8" customFormat="1" ht="15.75">
      <c r="B124" s="56"/>
      <c r="C124" s="57"/>
      <c r="D124" s="58"/>
      <c r="E124" s="57"/>
      <c r="F124" s="57"/>
      <c r="G124" s="57"/>
    </row>
    <row r="125" spans="2:7" s="8" customFormat="1" ht="15.75">
      <c r="B125" s="56"/>
      <c r="C125" s="57"/>
      <c r="D125" s="58"/>
      <c r="E125" s="57"/>
      <c r="F125" s="57"/>
      <c r="G125" s="57"/>
    </row>
    <row r="126" spans="2:7" s="8" customFormat="1" ht="15.75">
      <c r="B126" s="56"/>
      <c r="C126" s="57"/>
      <c r="D126" s="58"/>
      <c r="E126" s="57"/>
      <c r="F126" s="57"/>
      <c r="G126" s="57"/>
    </row>
    <row r="127" spans="2:7" s="8" customFormat="1" ht="15.75">
      <c r="B127" s="56"/>
      <c r="C127" s="57"/>
      <c r="D127" s="58"/>
      <c r="E127" s="57"/>
      <c r="F127" s="57"/>
      <c r="G127" s="57"/>
    </row>
    <row r="128" spans="2:7" s="8" customFormat="1" ht="15.75">
      <c r="B128" s="56"/>
      <c r="C128" s="57"/>
      <c r="D128" s="58"/>
      <c r="E128" s="57"/>
      <c r="F128" s="57"/>
      <c r="G128" s="57"/>
    </row>
    <row r="129" spans="2:7" s="8" customFormat="1" ht="15.75">
      <c r="B129" s="56"/>
      <c r="C129" s="57"/>
      <c r="D129" s="58"/>
      <c r="E129" s="57"/>
      <c r="F129" s="57"/>
      <c r="G129" s="57"/>
    </row>
    <row r="130" spans="2:7" s="8" customFormat="1" ht="15.75">
      <c r="B130" s="56"/>
      <c r="C130" s="57"/>
      <c r="D130" s="58"/>
      <c r="E130" s="57"/>
      <c r="F130" s="57"/>
      <c r="G130" s="57"/>
    </row>
    <row r="131" spans="2:7" s="8" customFormat="1" ht="15.75">
      <c r="B131" s="56"/>
      <c r="C131" s="57"/>
      <c r="D131" s="58"/>
      <c r="E131" s="57"/>
      <c r="F131" s="57"/>
      <c r="G131" s="57"/>
    </row>
    <row r="132" spans="2:7" s="8" customFormat="1" ht="15.75">
      <c r="B132" s="56"/>
      <c r="C132" s="57"/>
      <c r="D132" s="58"/>
      <c r="E132" s="57"/>
      <c r="F132" s="57"/>
      <c r="G132" s="57"/>
    </row>
    <row r="133" spans="2:7" s="8" customFormat="1" ht="15.75">
      <c r="B133" s="56"/>
      <c r="C133" s="57"/>
      <c r="D133" s="58"/>
      <c r="E133" s="57"/>
      <c r="F133" s="57"/>
      <c r="G133" s="57"/>
    </row>
    <row r="134" spans="2:7" s="8" customFormat="1" ht="15.75">
      <c r="B134" s="56"/>
      <c r="C134" s="57"/>
      <c r="D134" s="58"/>
      <c r="E134" s="57"/>
      <c r="F134" s="57"/>
      <c r="G134" s="57"/>
    </row>
    <row r="135" spans="2:7" s="8" customFormat="1" ht="15.75">
      <c r="B135" s="56"/>
      <c r="C135" s="57"/>
      <c r="D135" s="58"/>
      <c r="E135" s="57"/>
      <c r="F135" s="57"/>
      <c r="G135" s="57"/>
    </row>
    <row r="136" spans="2:7" s="8" customFormat="1" ht="15.75">
      <c r="B136" s="56"/>
      <c r="C136" s="57"/>
      <c r="D136" s="58"/>
      <c r="E136" s="57"/>
      <c r="F136" s="57"/>
      <c r="G136" s="57"/>
    </row>
    <row r="137" spans="2:7" s="8" customFormat="1" ht="15.75">
      <c r="B137" s="56"/>
      <c r="C137" s="57"/>
      <c r="D137" s="58"/>
      <c r="E137" s="57"/>
      <c r="F137" s="57"/>
      <c r="G137" s="57"/>
    </row>
    <row r="138" spans="2:7" s="8" customFormat="1" ht="15.75">
      <c r="B138" s="56"/>
      <c r="C138" s="57"/>
      <c r="D138" s="58"/>
      <c r="E138" s="57"/>
      <c r="F138" s="57"/>
      <c r="G138" s="57"/>
    </row>
    <row r="139" spans="2:7" s="8" customFormat="1" ht="15.75">
      <c r="B139" s="56"/>
      <c r="C139" s="57"/>
      <c r="D139" s="58"/>
      <c r="E139" s="57"/>
      <c r="F139" s="57"/>
      <c r="G139" s="57"/>
    </row>
    <row r="140" spans="2:7" s="8" customFormat="1" ht="15.75">
      <c r="B140" s="56"/>
      <c r="C140" s="57"/>
      <c r="D140" s="58"/>
      <c r="E140" s="57"/>
      <c r="F140" s="57"/>
      <c r="G140" s="57"/>
    </row>
    <row r="141" spans="2:7" s="8" customFormat="1" ht="15.75">
      <c r="B141" s="56"/>
      <c r="C141" s="57"/>
      <c r="D141" s="58"/>
      <c r="E141" s="57"/>
      <c r="F141" s="57"/>
      <c r="G141" s="57"/>
    </row>
    <row r="142" spans="2:7" s="8" customFormat="1" ht="15.75">
      <c r="B142" s="56"/>
      <c r="C142" s="57"/>
      <c r="D142" s="58"/>
      <c r="E142" s="57"/>
      <c r="F142" s="57"/>
      <c r="G142" s="57"/>
    </row>
    <row r="143" spans="2:7" s="8" customFormat="1" ht="15.75">
      <c r="B143" s="56"/>
      <c r="C143" s="57"/>
      <c r="D143" s="58"/>
      <c r="E143" s="57"/>
      <c r="F143" s="57"/>
      <c r="G143" s="57"/>
    </row>
    <row r="144" spans="2:7" s="8" customFormat="1" ht="15.75">
      <c r="B144" s="56"/>
      <c r="C144" s="57"/>
      <c r="D144" s="58"/>
      <c r="E144" s="57"/>
      <c r="F144" s="57"/>
      <c r="G144" s="57"/>
    </row>
    <row r="145" spans="2:7" s="8" customFormat="1" ht="15.75">
      <c r="B145" s="56"/>
      <c r="C145" s="57"/>
      <c r="D145" s="58"/>
      <c r="E145" s="57"/>
      <c r="F145" s="57"/>
      <c r="G145" s="57"/>
    </row>
    <row r="146" spans="2:7" s="8" customFormat="1" ht="15.75">
      <c r="B146" s="56"/>
      <c r="C146" s="57"/>
      <c r="D146" s="58"/>
      <c r="E146" s="57"/>
      <c r="F146" s="57"/>
      <c r="G146" s="57"/>
    </row>
    <row r="147" spans="2:7" s="8" customFormat="1" ht="15.75">
      <c r="B147" s="56"/>
      <c r="C147" s="57"/>
      <c r="D147" s="58"/>
      <c r="E147" s="57"/>
      <c r="F147" s="57"/>
      <c r="G147" s="57"/>
    </row>
    <row r="148" spans="2:7" s="8" customFormat="1" ht="15.75">
      <c r="B148" s="56"/>
      <c r="C148" s="57"/>
      <c r="D148" s="58"/>
      <c r="E148" s="57"/>
      <c r="F148" s="57"/>
      <c r="G148" s="57"/>
    </row>
    <row r="149" spans="2:7" s="8" customFormat="1" ht="15.75">
      <c r="B149" s="56"/>
      <c r="C149" s="57"/>
      <c r="D149" s="58"/>
      <c r="E149" s="57"/>
      <c r="F149" s="57"/>
      <c r="G149" s="57"/>
    </row>
    <row r="150" spans="2:7" s="8" customFormat="1" ht="15.75">
      <c r="B150" s="56"/>
      <c r="C150" s="57"/>
      <c r="D150" s="58"/>
      <c r="E150" s="57"/>
      <c r="F150" s="57"/>
      <c r="G150" s="57"/>
    </row>
    <row r="151" spans="2:7" s="8" customFormat="1" ht="15.75">
      <c r="B151" s="56"/>
      <c r="C151" s="57"/>
      <c r="D151" s="58"/>
      <c r="E151" s="57"/>
      <c r="F151" s="57"/>
      <c r="G151" s="57"/>
    </row>
    <row r="152" spans="2:7" s="8" customFormat="1" ht="15.75">
      <c r="B152" s="56"/>
      <c r="C152" s="57"/>
      <c r="D152" s="58"/>
      <c r="E152" s="57"/>
      <c r="F152" s="57"/>
      <c r="G152" s="57"/>
    </row>
    <row r="153" spans="2:7" s="8" customFormat="1" ht="15.75">
      <c r="B153" s="56"/>
      <c r="C153" s="57"/>
      <c r="D153" s="58"/>
      <c r="E153" s="57"/>
      <c r="F153" s="57"/>
      <c r="G153" s="57"/>
    </row>
    <row r="154" spans="2:7" s="8" customFormat="1" ht="15.75">
      <c r="B154" s="56"/>
      <c r="C154" s="57"/>
      <c r="D154" s="58"/>
      <c r="E154" s="57"/>
      <c r="F154" s="57"/>
      <c r="G154" s="57"/>
    </row>
    <row r="155" spans="2:7" s="8" customFormat="1" ht="15.75">
      <c r="B155" s="56"/>
      <c r="C155" s="57"/>
      <c r="D155" s="58"/>
      <c r="E155" s="57"/>
      <c r="F155" s="57"/>
      <c r="G155" s="57"/>
    </row>
    <row r="156" spans="2:7" s="8" customFormat="1" ht="15.75">
      <c r="B156" s="56"/>
      <c r="C156" s="57"/>
      <c r="D156" s="58"/>
      <c r="E156" s="57"/>
      <c r="F156" s="57"/>
      <c r="G156" s="57"/>
    </row>
    <row r="157" spans="2:7" s="8" customFormat="1" ht="15.75">
      <c r="B157" s="56"/>
      <c r="C157" s="57"/>
      <c r="D157" s="58"/>
      <c r="E157" s="57"/>
      <c r="F157" s="57"/>
      <c r="G157" s="57"/>
    </row>
    <row r="158" spans="2:7" s="8" customFormat="1" ht="15.75">
      <c r="B158" s="56"/>
      <c r="C158" s="57"/>
      <c r="D158" s="58"/>
      <c r="E158" s="57"/>
      <c r="F158" s="57"/>
      <c r="G158" s="57"/>
    </row>
    <row r="159" spans="2:7" s="8" customFormat="1" ht="15.75">
      <c r="B159" s="56"/>
      <c r="C159" s="57"/>
      <c r="D159" s="58"/>
      <c r="E159" s="57"/>
      <c r="F159" s="57"/>
      <c r="G159" s="57"/>
    </row>
    <row r="160" spans="2:7" s="8" customFormat="1" ht="15.75">
      <c r="B160" s="56"/>
      <c r="C160" s="57"/>
      <c r="D160" s="58"/>
      <c r="E160" s="57"/>
      <c r="F160" s="57"/>
      <c r="G160" s="57"/>
    </row>
    <row r="161" spans="2:7" s="8" customFormat="1" ht="15.75">
      <c r="B161" s="56"/>
      <c r="C161" s="57"/>
      <c r="D161" s="58"/>
      <c r="E161" s="57"/>
      <c r="F161" s="57"/>
      <c r="G161" s="57"/>
    </row>
    <row r="162" spans="2:7" s="8" customFormat="1" ht="15.75">
      <c r="B162" s="56"/>
      <c r="C162" s="57"/>
      <c r="D162" s="58"/>
      <c r="E162" s="57"/>
      <c r="F162" s="57"/>
      <c r="G162" s="57"/>
    </row>
    <row r="163" spans="2:7" s="8" customFormat="1" ht="15.75">
      <c r="B163" s="56"/>
      <c r="C163" s="57"/>
      <c r="D163" s="58"/>
      <c r="E163" s="57"/>
      <c r="F163" s="57"/>
      <c r="G163" s="57"/>
    </row>
    <row r="164" spans="2:7" s="8" customFormat="1" ht="15.75">
      <c r="B164" s="56"/>
      <c r="C164" s="57"/>
      <c r="D164" s="58"/>
      <c r="E164" s="57"/>
      <c r="F164" s="57"/>
      <c r="G164" s="57"/>
    </row>
    <row r="165" spans="2:7" s="8" customFormat="1" ht="15.75">
      <c r="B165" s="56"/>
      <c r="C165" s="57"/>
      <c r="D165" s="58"/>
      <c r="E165" s="57"/>
      <c r="F165" s="57"/>
      <c r="G165" s="57"/>
    </row>
    <row r="166" spans="2:7" s="8" customFormat="1" ht="15.75">
      <c r="B166" s="56"/>
      <c r="C166" s="57"/>
      <c r="D166" s="58"/>
      <c r="E166" s="57"/>
      <c r="F166" s="57"/>
      <c r="G166" s="57"/>
    </row>
    <row r="167" spans="2:7" s="8" customFormat="1" ht="15.75">
      <c r="B167" s="56"/>
      <c r="C167" s="57"/>
      <c r="D167" s="58"/>
      <c r="E167" s="57"/>
      <c r="F167" s="57"/>
      <c r="G167" s="57"/>
    </row>
    <row r="168" spans="2:7" s="8" customFormat="1" ht="15.75">
      <c r="B168" s="56"/>
      <c r="C168" s="57"/>
      <c r="D168" s="58"/>
      <c r="E168" s="57"/>
      <c r="F168" s="57"/>
      <c r="G168" s="57"/>
    </row>
    <row r="169" spans="2:7" s="8" customFormat="1" ht="15.75">
      <c r="B169" s="56"/>
      <c r="C169" s="57"/>
      <c r="D169" s="58"/>
      <c r="E169" s="57"/>
      <c r="F169" s="57"/>
      <c r="G169" s="57"/>
    </row>
    <row r="170" spans="2:7" s="8" customFormat="1" ht="15.75">
      <c r="B170" s="56"/>
      <c r="C170" s="57"/>
      <c r="D170" s="58"/>
      <c r="E170" s="57"/>
      <c r="F170" s="57"/>
      <c r="G170" s="57"/>
    </row>
    <row r="171" spans="2:7" s="8" customFormat="1" ht="15.75">
      <c r="B171" s="56"/>
      <c r="C171" s="57"/>
      <c r="D171" s="58"/>
      <c r="E171" s="57"/>
      <c r="F171" s="57"/>
      <c r="G171" s="57"/>
    </row>
    <row r="172" spans="2:7" s="8" customFormat="1" ht="15.75">
      <c r="B172" s="56"/>
      <c r="C172" s="57"/>
      <c r="D172" s="58"/>
      <c r="E172" s="57"/>
      <c r="F172" s="57"/>
      <c r="G172" s="57"/>
    </row>
    <row r="173" spans="2:7" s="8" customFormat="1" ht="15.75">
      <c r="B173" s="56"/>
      <c r="C173" s="57"/>
      <c r="D173" s="58"/>
      <c r="E173" s="57"/>
      <c r="F173" s="57"/>
      <c r="G173" s="57"/>
    </row>
    <row r="174" spans="2:7" s="8" customFormat="1" ht="15.75">
      <c r="B174" s="56"/>
      <c r="C174" s="57"/>
      <c r="D174" s="58"/>
      <c r="E174" s="57"/>
      <c r="F174" s="57"/>
      <c r="G174" s="57"/>
    </row>
    <row r="175" spans="2:7" s="8" customFormat="1" ht="15.75">
      <c r="B175" s="56"/>
      <c r="C175" s="57"/>
      <c r="D175" s="58"/>
      <c r="E175" s="57"/>
      <c r="F175" s="57"/>
      <c r="G175" s="57"/>
    </row>
    <row r="176" spans="2:7" s="8" customFormat="1" ht="15.75">
      <c r="B176" s="56"/>
      <c r="C176" s="57"/>
      <c r="D176" s="58"/>
      <c r="E176" s="57"/>
      <c r="F176" s="57"/>
      <c r="G176" s="57"/>
    </row>
    <row r="177" spans="2:7" s="8" customFormat="1" ht="15.75">
      <c r="B177" s="56"/>
      <c r="C177" s="57"/>
      <c r="D177" s="58"/>
      <c r="E177" s="57"/>
      <c r="F177" s="57"/>
      <c r="G177" s="57"/>
    </row>
    <row r="178" spans="2:7" s="8" customFormat="1" ht="15.75">
      <c r="B178" s="56"/>
      <c r="C178" s="57"/>
      <c r="D178" s="58"/>
      <c r="E178" s="57"/>
      <c r="F178" s="57"/>
      <c r="G178" s="57"/>
    </row>
    <row r="179" spans="2:7" s="8" customFormat="1" ht="15.75">
      <c r="B179" s="56"/>
      <c r="C179" s="57"/>
      <c r="D179" s="58"/>
      <c r="E179" s="57"/>
      <c r="F179" s="57"/>
      <c r="G179" s="57"/>
    </row>
    <row r="180" spans="2:7" s="8" customFormat="1" ht="15.75">
      <c r="B180" s="56"/>
      <c r="C180" s="57"/>
      <c r="D180" s="58"/>
      <c r="E180" s="57"/>
      <c r="F180" s="57"/>
      <c r="G180" s="57"/>
    </row>
    <row r="181" spans="2:7" s="8" customFormat="1" ht="15.75">
      <c r="B181" s="56"/>
      <c r="C181" s="57"/>
      <c r="D181" s="58"/>
      <c r="E181" s="57"/>
      <c r="F181" s="57"/>
      <c r="G181" s="57"/>
    </row>
    <row r="182" spans="2:7" s="8" customFormat="1" ht="15.75">
      <c r="B182" s="56"/>
      <c r="C182" s="57"/>
      <c r="D182" s="58"/>
      <c r="E182" s="57"/>
      <c r="F182" s="57"/>
      <c r="G182" s="57"/>
    </row>
    <row r="183" spans="2:7" s="8" customFormat="1" ht="15.75">
      <c r="B183" s="56"/>
      <c r="C183" s="57"/>
      <c r="D183" s="58"/>
      <c r="E183" s="57"/>
      <c r="F183" s="57"/>
      <c r="G183" s="57"/>
    </row>
    <row r="184" spans="2:7" s="8" customFormat="1" ht="15.75">
      <c r="B184" s="56"/>
      <c r="C184" s="57"/>
      <c r="D184" s="58"/>
      <c r="E184" s="57"/>
      <c r="F184" s="57"/>
      <c r="G184" s="57"/>
    </row>
    <row r="185" spans="2:7" s="8" customFormat="1" ht="15.75">
      <c r="B185" s="56"/>
      <c r="C185" s="57"/>
      <c r="D185" s="58"/>
      <c r="E185" s="57"/>
      <c r="F185" s="57"/>
      <c r="G185" s="57"/>
    </row>
    <row r="186" spans="2:7" s="8" customFormat="1" ht="15.75">
      <c r="B186" s="56"/>
      <c r="C186" s="57"/>
      <c r="D186" s="58"/>
      <c r="E186" s="57"/>
      <c r="F186" s="57"/>
      <c r="G186" s="57"/>
    </row>
    <row r="187" spans="2:7" s="8" customFormat="1" ht="15.75">
      <c r="B187" s="56"/>
      <c r="C187" s="57"/>
      <c r="D187" s="58"/>
      <c r="E187" s="57"/>
      <c r="F187" s="57"/>
      <c r="G187" s="57"/>
    </row>
    <row r="188" spans="2:7" s="8" customFormat="1" ht="15.75">
      <c r="B188" s="56"/>
      <c r="C188" s="57"/>
      <c r="D188" s="58"/>
      <c r="E188" s="57"/>
      <c r="F188" s="57"/>
      <c r="G188" s="57"/>
    </row>
    <row r="189" spans="2:7" s="8" customFormat="1" ht="15.75">
      <c r="B189" s="56"/>
      <c r="C189" s="57"/>
      <c r="D189" s="58"/>
      <c r="E189" s="57"/>
      <c r="F189" s="57"/>
      <c r="G189" s="57"/>
    </row>
    <row r="190" spans="2:7" s="8" customFormat="1" ht="15.75">
      <c r="B190" s="56"/>
      <c r="C190" s="57"/>
      <c r="D190" s="58"/>
      <c r="E190" s="57"/>
      <c r="F190" s="57"/>
      <c r="G190" s="57"/>
    </row>
    <row r="191" spans="2:7" s="8" customFormat="1" ht="15.75">
      <c r="B191" s="56"/>
      <c r="C191" s="57"/>
      <c r="D191" s="58"/>
      <c r="E191" s="57"/>
      <c r="F191" s="57"/>
      <c r="G191" s="57"/>
    </row>
    <row r="192" spans="2:7" s="8" customFormat="1" ht="15.75">
      <c r="B192" s="56"/>
      <c r="C192" s="57"/>
      <c r="D192" s="58"/>
      <c r="E192" s="57"/>
      <c r="F192" s="57"/>
      <c r="G192" s="57"/>
    </row>
    <row r="193" spans="2:7" s="8" customFormat="1" ht="15.75">
      <c r="B193" s="56"/>
      <c r="C193" s="57"/>
      <c r="D193" s="58"/>
      <c r="E193" s="57"/>
      <c r="F193" s="57"/>
      <c r="G193" s="57"/>
    </row>
    <row r="194" spans="2:7" s="8" customFormat="1" ht="15.75">
      <c r="B194" s="56"/>
      <c r="C194" s="57"/>
      <c r="D194" s="58"/>
      <c r="E194" s="57"/>
      <c r="F194" s="57"/>
      <c r="G194" s="57"/>
    </row>
    <row r="195" spans="2:7" s="8" customFormat="1" ht="15.75">
      <c r="B195" s="56"/>
      <c r="C195" s="57"/>
      <c r="D195" s="58"/>
      <c r="E195" s="57"/>
      <c r="F195" s="57"/>
      <c r="G195" s="57"/>
    </row>
    <row r="196" spans="2:7" s="8" customFormat="1" ht="15.75">
      <c r="B196" s="56"/>
      <c r="C196" s="57"/>
      <c r="D196" s="58"/>
      <c r="E196" s="57"/>
      <c r="F196" s="57"/>
      <c r="G196" s="57"/>
    </row>
    <row r="197" spans="2:7" s="8" customFormat="1" ht="15.75">
      <c r="B197" s="56"/>
      <c r="C197" s="57"/>
      <c r="D197" s="58"/>
      <c r="E197" s="57"/>
      <c r="F197" s="57"/>
      <c r="G197" s="57"/>
    </row>
    <row r="198" spans="2:7" s="8" customFormat="1" ht="15.75">
      <c r="B198" s="56"/>
      <c r="C198" s="57"/>
      <c r="D198" s="58"/>
      <c r="E198" s="57"/>
      <c r="F198" s="57"/>
      <c r="G198" s="57"/>
    </row>
    <row r="199" spans="2:7" s="8" customFormat="1" ht="15.75">
      <c r="B199" s="56"/>
      <c r="C199" s="57"/>
      <c r="D199" s="58"/>
      <c r="E199" s="57"/>
      <c r="F199" s="57"/>
      <c r="G199" s="57"/>
    </row>
    <row r="200" spans="2:7" s="8" customFormat="1" ht="15.75">
      <c r="B200" s="56"/>
      <c r="C200" s="57"/>
      <c r="D200" s="58"/>
      <c r="E200" s="57"/>
      <c r="F200" s="57"/>
      <c r="G200" s="57"/>
    </row>
    <row r="201" spans="2:7" s="8" customFormat="1" ht="15.75">
      <c r="B201" s="56"/>
      <c r="C201" s="57"/>
      <c r="D201" s="58"/>
      <c r="E201" s="57"/>
      <c r="F201" s="57"/>
      <c r="G201" s="57"/>
    </row>
    <row r="202" spans="2:7" s="8" customFormat="1" ht="15.75">
      <c r="B202" s="56"/>
      <c r="C202" s="57"/>
      <c r="D202" s="58"/>
      <c r="E202" s="57"/>
      <c r="F202" s="57"/>
      <c r="G202" s="57"/>
    </row>
    <row r="203" spans="2:7" s="8" customFormat="1" ht="15.75">
      <c r="B203" s="56"/>
      <c r="C203" s="57"/>
      <c r="D203" s="58"/>
      <c r="E203" s="57"/>
      <c r="F203" s="57"/>
      <c r="G203" s="57"/>
    </row>
    <row r="204" spans="2:7" s="8" customFormat="1" ht="15.75">
      <c r="B204" s="56"/>
      <c r="C204" s="57"/>
      <c r="D204" s="58"/>
      <c r="E204" s="57"/>
      <c r="F204" s="57"/>
      <c r="G204" s="57"/>
    </row>
    <row r="205" spans="2:7" s="8" customFormat="1" ht="15.75">
      <c r="B205" s="56"/>
      <c r="C205" s="57"/>
      <c r="D205" s="58"/>
      <c r="E205" s="57"/>
      <c r="F205" s="57"/>
      <c r="G205" s="57"/>
    </row>
    <row r="206" spans="2:7" s="8" customFormat="1" ht="15.75">
      <c r="B206" s="56"/>
      <c r="C206" s="57"/>
      <c r="D206" s="58"/>
      <c r="E206" s="57"/>
      <c r="F206" s="57"/>
      <c r="G206" s="57"/>
    </row>
    <row r="207" spans="2:7" s="8" customFormat="1" ht="15.75">
      <c r="B207" s="56"/>
      <c r="C207" s="57"/>
      <c r="D207" s="58"/>
      <c r="E207" s="57"/>
      <c r="F207" s="57"/>
      <c r="G207" s="57"/>
    </row>
    <row r="208" spans="2:7" s="8" customFormat="1" ht="15.75">
      <c r="B208" s="56"/>
      <c r="C208" s="57"/>
      <c r="D208" s="58"/>
      <c r="E208" s="57"/>
      <c r="F208" s="57"/>
      <c r="G208" s="57"/>
    </row>
    <row r="209" spans="2:7" s="8" customFormat="1" ht="15.75">
      <c r="B209" s="56"/>
      <c r="C209" s="57"/>
      <c r="D209" s="58"/>
      <c r="E209" s="57"/>
      <c r="F209" s="57"/>
      <c r="G209" s="57"/>
    </row>
    <row r="210" spans="2:7" s="8" customFormat="1" ht="15.75">
      <c r="B210" s="56"/>
      <c r="C210" s="57"/>
      <c r="D210" s="58"/>
      <c r="E210" s="57"/>
      <c r="F210" s="57"/>
      <c r="G210" s="57"/>
    </row>
    <row r="211" spans="2:7" s="8" customFormat="1" ht="15.75">
      <c r="B211" s="56"/>
      <c r="C211" s="57"/>
      <c r="D211" s="58"/>
      <c r="E211" s="57"/>
      <c r="F211" s="57"/>
      <c r="G211" s="57"/>
    </row>
    <row r="212" spans="2:7" s="8" customFormat="1" ht="15.75">
      <c r="B212" s="56"/>
      <c r="C212" s="57"/>
      <c r="D212" s="58"/>
      <c r="E212" s="57"/>
      <c r="F212" s="57"/>
      <c r="G212" s="57"/>
    </row>
    <row r="213" spans="2:7" s="8" customFormat="1" ht="15.75">
      <c r="B213" s="56"/>
      <c r="C213" s="57"/>
      <c r="D213" s="58"/>
      <c r="E213" s="57"/>
      <c r="F213" s="57"/>
      <c r="G213" s="57"/>
    </row>
    <row r="214" spans="2:7" s="8" customFormat="1" ht="15.75">
      <c r="B214" s="56"/>
      <c r="C214" s="57"/>
      <c r="D214" s="58"/>
      <c r="E214" s="57"/>
      <c r="F214" s="57"/>
      <c r="G214" s="57"/>
    </row>
    <row r="215" spans="2:7" s="8" customFormat="1" ht="15.75">
      <c r="B215" s="56"/>
      <c r="C215" s="57"/>
      <c r="D215" s="58"/>
      <c r="E215" s="57"/>
      <c r="F215" s="57"/>
      <c r="G215" s="57"/>
    </row>
    <row r="216" spans="2:7" s="8" customFormat="1" ht="15.75">
      <c r="B216" s="56"/>
      <c r="C216" s="57"/>
      <c r="D216" s="58"/>
      <c r="E216" s="57"/>
      <c r="F216" s="57"/>
      <c r="G216" s="57"/>
    </row>
    <row r="217" spans="2:7" s="8" customFormat="1" ht="15.75">
      <c r="B217" s="56"/>
      <c r="C217" s="57"/>
      <c r="D217" s="58"/>
      <c r="E217" s="57"/>
      <c r="F217" s="57"/>
      <c r="G217" s="57"/>
    </row>
    <row r="218" spans="2:7" s="8" customFormat="1" ht="15.75">
      <c r="B218" s="56"/>
      <c r="C218" s="57"/>
      <c r="D218" s="58"/>
      <c r="E218" s="57"/>
      <c r="F218" s="57"/>
      <c r="G218" s="57"/>
    </row>
    <row r="219" spans="2:7" s="8" customFormat="1" ht="15.75">
      <c r="B219" s="56"/>
      <c r="C219" s="57"/>
      <c r="D219" s="58"/>
      <c r="E219" s="57"/>
      <c r="F219" s="57"/>
      <c r="G219" s="57"/>
    </row>
    <row r="220" spans="2:7" s="8" customFormat="1" ht="15.75">
      <c r="B220" s="56"/>
      <c r="C220" s="57"/>
      <c r="D220" s="58"/>
      <c r="E220" s="57"/>
      <c r="F220" s="57"/>
      <c r="G220" s="57"/>
    </row>
    <row r="221" spans="2:7" s="8" customFormat="1" ht="15.75">
      <c r="B221" s="56"/>
      <c r="C221" s="57"/>
      <c r="D221" s="58"/>
      <c r="E221" s="57"/>
      <c r="F221" s="57"/>
      <c r="G221" s="57"/>
    </row>
    <row r="222" spans="2:7" s="8" customFormat="1" ht="15.75">
      <c r="B222" s="56"/>
      <c r="C222" s="57"/>
      <c r="D222" s="58"/>
      <c r="E222" s="57"/>
      <c r="F222" s="57"/>
      <c r="G222" s="57"/>
    </row>
    <row r="223" spans="2:7" s="8" customFormat="1" ht="15.75">
      <c r="B223" s="56"/>
      <c r="C223" s="57"/>
      <c r="D223" s="58"/>
      <c r="E223" s="57"/>
      <c r="F223" s="57"/>
      <c r="G223" s="57"/>
    </row>
    <row r="224" spans="2:7" s="8" customFormat="1" ht="15.75">
      <c r="B224" s="56"/>
      <c r="C224" s="57"/>
      <c r="D224" s="58"/>
      <c r="E224" s="57"/>
      <c r="F224" s="57"/>
      <c r="G224" s="57"/>
    </row>
    <row r="225" spans="2:7" s="8" customFormat="1" ht="15.75">
      <c r="B225" s="56"/>
      <c r="C225" s="57"/>
      <c r="D225" s="58"/>
      <c r="E225" s="57"/>
      <c r="F225" s="57"/>
      <c r="G225" s="57"/>
    </row>
    <row r="226" spans="2:7" s="8" customFormat="1" ht="15.75">
      <c r="B226" s="56"/>
      <c r="C226" s="57"/>
      <c r="D226" s="58"/>
      <c r="E226" s="57"/>
      <c r="F226" s="57"/>
      <c r="G226" s="57"/>
    </row>
    <row r="227" spans="2:7" s="8" customFormat="1" ht="15.75">
      <c r="B227" s="56"/>
      <c r="C227" s="57"/>
      <c r="D227" s="58"/>
      <c r="E227" s="57"/>
      <c r="F227" s="57"/>
      <c r="G227" s="57"/>
    </row>
    <row r="228" spans="2:7" s="8" customFormat="1" ht="15.75">
      <c r="B228" s="56"/>
      <c r="C228" s="57"/>
      <c r="D228" s="58"/>
      <c r="E228" s="57"/>
      <c r="F228" s="57"/>
      <c r="G228" s="57"/>
    </row>
    <row r="229" spans="2:7" s="8" customFormat="1" ht="15.75">
      <c r="B229" s="56"/>
      <c r="C229" s="57"/>
      <c r="D229" s="58"/>
      <c r="E229" s="57"/>
      <c r="F229" s="57"/>
      <c r="G229" s="57"/>
    </row>
    <row r="230" spans="2:7" s="8" customFormat="1" ht="15.75">
      <c r="B230" s="56"/>
      <c r="C230" s="57"/>
      <c r="D230" s="58"/>
      <c r="E230" s="57"/>
      <c r="F230" s="57"/>
      <c r="G230" s="57"/>
    </row>
    <row r="231" spans="2:7" s="8" customFormat="1" ht="15.75">
      <c r="B231" s="56"/>
      <c r="C231" s="57"/>
      <c r="D231" s="58"/>
      <c r="E231" s="57"/>
      <c r="F231" s="57"/>
      <c r="G231" s="57"/>
    </row>
    <row r="232" spans="2:7" s="8" customFormat="1" ht="15.75">
      <c r="B232" s="56"/>
      <c r="C232" s="57"/>
      <c r="D232" s="58"/>
      <c r="E232" s="57"/>
      <c r="F232" s="57"/>
      <c r="G232" s="57"/>
    </row>
    <row r="233" spans="2:7" s="8" customFormat="1" ht="15.75">
      <c r="B233" s="56"/>
      <c r="C233" s="57"/>
      <c r="D233" s="58"/>
      <c r="E233" s="57"/>
      <c r="F233" s="57"/>
      <c r="G233" s="57"/>
    </row>
    <row r="234" spans="2:7" s="8" customFormat="1" ht="15.75">
      <c r="B234" s="56"/>
      <c r="C234" s="57"/>
      <c r="D234" s="58"/>
      <c r="E234" s="57"/>
      <c r="F234" s="57"/>
      <c r="G234" s="57"/>
    </row>
    <row r="235" spans="2:7" s="8" customFormat="1" ht="15.75">
      <c r="B235" s="56"/>
      <c r="C235" s="57"/>
      <c r="D235" s="58"/>
      <c r="E235" s="57"/>
      <c r="F235" s="57"/>
      <c r="G235" s="57"/>
    </row>
    <row r="236" spans="2:7" s="8" customFormat="1" ht="15.75">
      <c r="B236" s="56"/>
      <c r="C236" s="57"/>
      <c r="D236" s="58"/>
      <c r="E236" s="57"/>
      <c r="F236" s="57"/>
      <c r="G236" s="57"/>
    </row>
    <row r="237" spans="2:7" s="8" customFormat="1" ht="15.75">
      <c r="B237" s="56"/>
      <c r="C237" s="57"/>
      <c r="D237" s="58"/>
      <c r="E237" s="57"/>
      <c r="F237" s="57"/>
      <c r="G237" s="57"/>
    </row>
    <row r="238" spans="2:7" s="8" customFormat="1" ht="15.75">
      <c r="B238" s="56"/>
      <c r="C238" s="57"/>
      <c r="D238" s="58"/>
      <c r="E238" s="57"/>
      <c r="F238" s="57"/>
      <c r="G238" s="57"/>
    </row>
    <row r="239" spans="2:7" s="8" customFormat="1" ht="15.75">
      <c r="B239" s="56"/>
      <c r="C239" s="57"/>
      <c r="D239" s="58"/>
      <c r="E239" s="57"/>
      <c r="F239" s="57"/>
      <c r="G239" s="57"/>
    </row>
    <row r="240" spans="2:7" s="8" customFormat="1" ht="15.75">
      <c r="B240" s="56"/>
      <c r="C240" s="57"/>
      <c r="D240" s="58"/>
      <c r="E240" s="57"/>
      <c r="F240" s="57"/>
      <c r="G240" s="57"/>
    </row>
    <row r="241" spans="2:7" s="8" customFormat="1" ht="15.75">
      <c r="B241" s="56"/>
      <c r="C241" s="57"/>
      <c r="D241" s="58"/>
      <c r="E241" s="57"/>
      <c r="F241" s="57"/>
      <c r="G241" s="57"/>
    </row>
    <row r="242" spans="2:7" s="8" customFormat="1" ht="15.75">
      <c r="B242" s="56"/>
      <c r="C242" s="57"/>
      <c r="D242" s="58"/>
      <c r="E242" s="57"/>
      <c r="F242" s="57"/>
      <c r="G242" s="57"/>
    </row>
    <row r="243" spans="2:7" s="8" customFormat="1" ht="15.75">
      <c r="B243" s="56"/>
      <c r="C243" s="57"/>
      <c r="D243" s="58"/>
      <c r="E243" s="57"/>
      <c r="F243" s="57"/>
      <c r="G243" s="57"/>
    </row>
    <row r="244" spans="2:7" s="8" customFormat="1" ht="15.75">
      <c r="B244" s="56"/>
      <c r="C244" s="57"/>
      <c r="D244" s="58"/>
      <c r="E244" s="57"/>
      <c r="F244" s="57"/>
      <c r="G244" s="57"/>
    </row>
    <row r="245" spans="2:7" s="8" customFormat="1" ht="15.75">
      <c r="B245" s="56"/>
      <c r="C245" s="57"/>
      <c r="D245" s="58"/>
      <c r="E245" s="57"/>
      <c r="F245" s="57"/>
      <c r="G245" s="57"/>
    </row>
    <row r="246" spans="2:7" s="8" customFormat="1" ht="15.75">
      <c r="B246" s="56"/>
      <c r="C246" s="57"/>
      <c r="D246" s="58"/>
      <c r="E246" s="57"/>
      <c r="F246" s="57"/>
      <c r="G246" s="57"/>
    </row>
    <row r="247" spans="2:7" s="8" customFormat="1" ht="15.75">
      <c r="B247" s="56"/>
      <c r="C247" s="57"/>
      <c r="D247" s="58"/>
      <c r="E247" s="57"/>
      <c r="F247" s="57"/>
      <c r="G247" s="57"/>
    </row>
    <row r="248" spans="2:7" s="8" customFormat="1" ht="15.75">
      <c r="B248" s="56"/>
      <c r="C248" s="57"/>
      <c r="D248" s="58"/>
      <c r="E248" s="57"/>
      <c r="F248" s="57"/>
      <c r="G248" s="57"/>
    </row>
    <row r="249" spans="2:7" s="8" customFormat="1" ht="15.75">
      <c r="B249" s="56"/>
      <c r="C249" s="57"/>
      <c r="D249" s="58"/>
      <c r="E249" s="57"/>
      <c r="F249" s="57"/>
      <c r="G249" s="57"/>
    </row>
    <row r="250" spans="2:7" s="8" customFormat="1" ht="15.75">
      <c r="B250" s="56"/>
      <c r="C250" s="57"/>
      <c r="D250" s="58"/>
      <c r="E250" s="57"/>
      <c r="F250" s="57"/>
      <c r="G250" s="57"/>
    </row>
    <row r="251" spans="2:7" s="8" customFormat="1" ht="15.75">
      <c r="B251" s="56"/>
      <c r="C251" s="57"/>
      <c r="D251" s="58"/>
      <c r="E251" s="57"/>
      <c r="F251" s="57"/>
      <c r="G251" s="57"/>
    </row>
    <row r="252" spans="2:7" s="8" customFormat="1" ht="15.75">
      <c r="B252" s="56"/>
      <c r="C252" s="57"/>
      <c r="D252" s="58"/>
      <c r="E252" s="57"/>
      <c r="F252" s="57"/>
      <c r="G252" s="57"/>
    </row>
    <row r="253" spans="2:7" s="8" customFormat="1" ht="15.75">
      <c r="B253" s="56"/>
      <c r="C253" s="57"/>
      <c r="D253" s="58"/>
      <c r="E253" s="57"/>
      <c r="F253" s="57"/>
      <c r="G253" s="57"/>
    </row>
    <row r="254" spans="2:7" s="8" customFormat="1" ht="15.75">
      <c r="B254" s="56"/>
      <c r="C254" s="57"/>
      <c r="D254" s="58"/>
      <c r="E254" s="57"/>
      <c r="F254" s="57"/>
      <c r="G254" s="57"/>
    </row>
    <row r="255" spans="2:7" s="8" customFormat="1" ht="15.75">
      <c r="B255" s="56"/>
      <c r="C255" s="57"/>
      <c r="D255" s="58"/>
      <c r="E255" s="57"/>
      <c r="F255" s="57"/>
      <c r="G255" s="57"/>
    </row>
    <row r="256" spans="2:7" s="8" customFormat="1" ht="15.75">
      <c r="B256" s="56"/>
      <c r="C256" s="57"/>
      <c r="D256" s="58"/>
      <c r="E256" s="57"/>
      <c r="F256" s="57"/>
      <c r="G256" s="57"/>
    </row>
    <row r="257" spans="2:7" s="8" customFormat="1" ht="15.75">
      <c r="B257" s="56"/>
      <c r="C257" s="57"/>
      <c r="D257" s="58"/>
      <c r="E257" s="57"/>
      <c r="F257" s="57"/>
      <c r="G257" s="57"/>
    </row>
    <row r="258" spans="2:7" s="8" customFormat="1" ht="15.75">
      <c r="B258" s="56"/>
      <c r="C258" s="57"/>
      <c r="D258" s="58"/>
      <c r="E258" s="57"/>
      <c r="F258" s="57"/>
      <c r="G258" s="57"/>
    </row>
    <row r="259" spans="2:7" s="8" customFormat="1" ht="15.75">
      <c r="B259" s="56"/>
      <c r="C259" s="57"/>
      <c r="D259" s="58"/>
      <c r="E259" s="57"/>
      <c r="F259" s="57"/>
      <c r="G259" s="57"/>
    </row>
    <row r="260" spans="2:7" s="8" customFormat="1" ht="15.75">
      <c r="B260" s="56"/>
      <c r="C260" s="57"/>
      <c r="D260" s="58"/>
      <c r="E260" s="57"/>
      <c r="F260" s="57"/>
      <c r="G260" s="57"/>
    </row>
    <row r="261" spans="2:7" s="8" customFormat="1" ht="15.75">
      <c r="B261" s="56"/>
      <c r="C261" s="57"/>
      <c r="D261" s="58"/>
      <c r="E261" s="57"/>
      <c r="F261" s="57"/>
      <c r="G261" s="57"/>
    </row>
    <row r="262" spans="2:7" s="8" customFormat="1" ht="15.75">
      <c r="B262" s="56"/>
      <c r="C262" s="57"/>
      <c r="D262" s="58"/>
      <c r="E262" s="57"/>
      <c r="F262" s="57"/>
      <c r="G262" s="57"/>
    </row>
    <row r="263" spans="2:7" s="8" customFormat="1" ht="15.75">
      <c r="B263" s="56"/>
      <c r="C263" s="57"/>
      <c r="D263" s="58"/>
      <c r="E263" s="57"/>
      <c r="F263" s="57"/>
      <c r="G263" s="57"/>
    </row>
    <row r="264" spans="2:7" s="8" customFormat="1" ht="15.75">
      <c r="B264" s="56"/>
      <c r="C264" s="57"/>
      <c r="D264" s="58"/>
      <c r="E264" s="57"/>
      <c r="F264" s="57"/>
      <c r="G264" s="57"/>
    </row>
    <row r="265" spans="2:7" s="8" customFormat="1" ht="15.75">
      <c r="B265" s="56"/>
      <c r="C265" s="57"/>
      <c r="D265" s="58"/>
      <c r="E265" s="57"/>
      <c r="F265" s="57"/>
      <c r="G265" s="57"/>
    </row>
    <row r="266" spans="2:7" s="8" customFormat="1" ht="15.75">
      <c r="B266" s="56"/>
      <c r="C266" s="57"/>
      <c r="D266" s="58"/>
      <c r="E266" s="57"/>
      <c r="F266" s="57"/>
      <c r="G266" s="57"/>
    </row>
    <row r="267" spans="2:7" s="8" customFormat="1" ht="15.75">
      <c r="B267" s="56"/>
      <c r="C267" s="57"/>
      <c r="D267" s="58"/>
      <c r="E267" s="57"/>
      <c r="F267" s="57"/>
      <c r="G267" s="57"/>
    </row>
    <row r="268" spans="2:7" s="8" customFormat="1" ht="15.75">
      <c r="B268" s="56"/>
      <c r="C268" s="57"/>
      <c r="D268" s="58"/>
      <c r="E268" s="57"/>
      <c r="F268" s="57"/>
      <c r="G268" s="57"/>
    </row>
    <row r="269" spans="2:7" s="8" customFormat="1" ht="15.75">
      <c r="B269" s="56"/>
      <c r="C269" s="57"/>
      <c r="D269" s="58"/>
      <c r="E269" s="57"/>
      <c r="F269" s="57"/>
      <c r="G269" s="57"/>
    </row>
    <row r="270" spans="2:7" s="8" customFormat="1" ht="15.75">
      <c r="B270" s="56"/>
      <c r="C270" s="57"/>
      <c r="D270" s="58"/>
      <c r="E270" s="57"/>
      <c r="F270" s="57"/>
      <c r="G270" s="57"/>
    </row>
    <row r="271" spans="2:7" s="8" customFormat="1" ht="15.75">
      <c r="B271" s="56"/>
      <c r="C271" s="57"/>
      <c r="D271" s="58"/>
      <c r="E271" s="57"/>
      <c r="F271" s="57"/>
      <c r="G271" s="57"/>
    </row>
    <row r="272" spans="2:7" s="8" customFormat="1" ht="15.75">
      <c r="B272" s="56"/>
      <c r="C272" s="57"/>
      <c r="D272" s="58"/>
      <c r="E272" s="57"/>
      <c r="F272" s="57"/>
      <c r="G272" s="57"/>
    </row>
    <row r="273" spans="2:7" s="8" customFormat="1" ht="15.75">
      <c r="B273" s="56"/>
      <c r="C273" s="57"/>
      <c r="D273" s="58"/>
      <c r="E273" s="57"/>
      <c r="F273" s="57"/>
      <c r="G273" s="57"/>
    </row>
    <row r="274" spans="2:7" s="8" customFormat="1" ht="15.75">
      <c r="B274" s="56"/>
      <c r="C274" s="57"/>
      <c r="D274" s="58"/>
      <c r="E274" s="57"/>
      <c r="F274" s="57"/>
      <c r="G274" s="57"/>
    </row>
    <row r="275" spans="2:7" s="8" customFormat="1" ht="15.75">
      <c r="B275" s="56"/>
      <c r="C275" s="57"/>
      <c r="D275" s="58"/>
      <c r="E275" s="57"/>
      <c r="F275" s="57"/>
      <c r="G275" s="57"/>
    </row>
    <row r="276" spans="2:7" s="8" customFormat="1" ht="15.75">
      <c r="B276" s="56"/>
      <c r="C276" s="57"/>
      <c r="D276" s="58"/>
      <c r="E276" s="57"/>
      <c r="F276" s="57"/>
      <c r="G276" s="57"/>
    </row>
    <row r="277" spans="2:7" s="8" customFormat="1" ht="15.75">
      <c r="B277" s="56"/>
      <c r="C277" s="57"/>
      <c r="D277" s="58"/>
      <c r="E277" s="57"/>
      <c r="F277" s="57"/>
      <c r="G277" s="57"/>
    </row>
    <row r="278" spans="2:7" s="8" customFormat="1" ht="15.75">
      <c r="B278" s="56"/>
      <c r="C278" s="57"/>
      <c r="D278" s="58"/>
      <c r="E278" s="57"/>
      <c r="F278" s="57"/>
      <c r="G278" s="57"/>
    </row>
    <row r="279" spans="2:7" s="8" customFormat="1" ht="15.75">
      <c r="B279" s="56"/>
      <c r="C279" s="57"/>
      <c r="D279" s="58"/>
      <c r="E279" s="57"/>
      <c r="F279" s="57"/>
      <c r="G279" s="57"/>
    </row>
    <row r="280" spans="2:7" s="8" customFormat="1" ht="15.75">
      <c r="B280" s="56"/>
      <c r="C280" s="57"/>
      <c r="D280" s="58"/>
      <c r="E280" s="57"/>
      <c r="F280" s="57"/>
      <c r="G280" s="57"/>
    </row>
    <row r="281" spans="2:7" s="8" customFormat="1" ht="15.75">
      <c r="B281" s="56"/>
      <c r="C281" s="57"/>
      <c r="D281" s="58"/>
      <c r="E281" s="57"/>
      <c r="F281" s="57"/>
      <c r="G281" s="57"/>
    </row>
    <row r="282" spans="2:7" s="8" customFormat="1" ht="15.75">
      <c r="B282" s="56"/>
      <c r="C282" s="57"/>
      <c r="D282" s="58"/>
      <c r="E282" s="57"/>
      <c r="F282" s="57"/>
      <c r="G282" s="57"/>
    </row>
    <row r="283" spans="2:7" s="8" customFormat="1" ht="15.75">
      <c r="B283" s="56"/>
      <c r="C283" s="57"/>
      <c r="D283" s="58"/>
      <c r="E283" s="57"/>
      <c r="F283" s="57"/>
      <c r="G283" s="57"/>
    </row>
    <row r="284" spans="2:7" s="8" customFormat="1" ht="15.75">
      <c r="B284" s="56"/>
      <c r="C284" s="57"/>
      <c r="D284" s="58"/>
      <c r="E284" s="57"/>
      <c r="F284" s="57"/>
      <c r="G284" s="57"/>
    </row>
    <row r="285" spans="2:7" s="8" customFormat="1" ht="15.75">
      <c r="B285" s="56"/>
      <c r="C285" s="57"/>
      <c r="D285" s="58"/>
      <c r="E285" s="57"/>
      <c r="F285" s="57"/>
      <c r="G285" s="57"/>
    </row>
    <row r="286" spans="2:7" s="8" customFormat="1" ht="15.75">
      <c r="B286" s="56"/>
      <c r="C286" s="57"/>
      <c r="D286" s="58"/>
      <c r="E286" s="57"/>
      <c r="F286" s="57"/>
      <c r="G286" s="57"/>
    </row>
    <row r="287" spans="2:7" s="8" customFormat="1" ht="15.75">
      <c r="B287" s="56"/>
      <c r="C287" s="57"/>
      <c r="D287" s="58"/>
      <c r="E287" s="57"/>
      <c r="F287" s="57"/>
      <c r="G287" s="57"/>
    </row>
    <row r="288" spans="2:7" s="8" customFormat="1" ht="15.75">
      <c r="B288" s="56"/>
      <c r="C288" s="57"/>
      <c r="D288" s="58"/>
      <c r="E288" s="57"/>
      <c r="F288" s="57"/>
      <c r="G288" s="57"/>
    </row>
    <row r="289" spans="2:7" s="8" customFormat="1" ht="15.75">
      <c r="B289" s="56"/>
      <c r="C289" s="57"/>
      <c r="D289" s="58"/>
      <c r="E289" s="57"/>
      <c r="F289" s="57"/>
      <c r="G289" s="57"/>
    </row>
    <row r="290" spans="2:7" s="8" customFormat="1" ht="15.75">
      <c r="B290" s="56"/>
      <c r="C290" s="57"/>
      <c r="D290" s="58"/>
      <c r="E290" s="57"/>
      <c r="F290" s="57"/>
      <c r="G290" s="57"/>
    </row>
    <row r="291" spans="2:7" s="8" customFormat="1" ht="15.75">
      <c r="B291" s="56"/>
      <c r="C291" s="57"/>
      <c r="D291" s="58"/>
      <c r="E291" s="57"/>
      <c r="F291" s="57"/>
      <c r="G291" s="57"/>
    </row>
    <row r="292" spans="2:7" s="8" customFormat="1" ht="15.75">
      <c r="B292" s="56"/>
      <c r="C292" s="57"/>
      <c r="D292" s="58"/>
      <c r="E292" s="57"/>
      <c r="F292" s="57"/>
      <c r="G292" s="57"/>
    </row>
    <row r="293" spans="2:7" s="8" customFormat="1" ht="15.75">
      <c r="B293" s="56"/>
      <c r="C293" s="57"/>
      <c r="D293" s="58"/>
      <c r="E293" s="57"/>
      <c r="F293" s="57"/>
      <c r="G293" s="57"/>
    </row>
    <row r="294" spans="2:7" s="8" customFormat="1" ht="15.75">
      <c r="B294" s="56"/>
      <c r="C294" s="57"/>
      <c r="D294" s="58"/>
      <c r="E294" s="57"/>
      <c r="F294" s="57"/>
      <c r="G294" s="57"/>
    </row>
    <row r="295" spans="2:7" s="8" customFormat="1" ht="15.75">
      <c r="B295" s="56"/>
      <c r="C295" s="57"/>
      <c r="D295" s="58"/>
      <c r="E295" s="57"/>
      <c r="F295" s="57"/>
      <c r="G295" s="57"/>
    </row>
    <row r="296" spans="2:7" s="8" customFormat="1" ht="15.75">
      <c r="B296" s="56"/>
      <c r="C296" s="57"/>
      <c r="D296" s="58"/>
      <c r="E296" s="57"/>
      <c r="F296" s="57"/>
      <c r="G296" s="57"/>
    </row>
  </sheetData>
  <mergeCells count="6">
    <mergeCell ref="A1:H1"/>
    <mergeCell ref="C38:C39"/>
    <mergeCell ref="E38:E39"/>
    <mergeCell ref="F38:F39"/>
    <mergeCell ref="H38:H39"/>
    <mergeCell ref="D38:D39"/>
  </mergeCells>
  <printOptions/>
  <pageMargins left="0.3937007874015748" right="0.3937007874015748" top="0.5905511811023623" bottom="0.984251968503937" header="0.5118110236220472" footer="0.31496062992125984"/>
  <pageSetup fitToHeight="1" fitToWidth="1" horizontalDpi="600" verticalDpi="600" orientation="portrait" paperSize="9" r:id="rId1"/>
  <headerFooter alignWithMargins="0">
    <oddFooter>&amp;C&amp;"Arial,Regular"&amp;12 3</oddFooter>
  </headerFooter>
</worksheet>
</file>

<file path=xl/worksheets/sheet4.xml><?xml version="1.0" encoding="utf-8"?>
<worksheet xmlns="http://schemas.openxmlformats.org/spreadsheetml/2006/main" xmlns:r="http://schemas.openxmlformats.org/officeDocument/2006/relationships">
  <sheetPr codeName="Sheet18">
    <tabColor indexed="11"/>
  </sheetPr>
  <dimension ref="A1:G1139"/>
  <sheetViews>
    <sheetView view="pageBreakPreview" zoomScaleSheetLayoutView="100" workbookViewId="0" topLeftCell="A662">
      <selection activeCell="B709" sqref="B709"/>
    </sheetView>
  </sheetViews>
  <sheetFormatPr defaultColWidth="9.00390625" defaultRowHeight="13.5"/>
  <cols>
    <col min="1" max="1" width="8.125" style="44" customWidth="1"/>
    <col min="2" max="2" width="38.625" style="38" customWidth="1"/>
    <col min="3" max="4" width="14.625" style="45" customWidth="1"/>
    <col min="5" max="5" width="0.74609375" style="42" customWidth="1"/>
    <col min="6" max="6" width="15.25390625" style="40" customWidth="1"/>
    <col min="7" max="16384" width="9.00390625" style="43" customWidth="1"/>
  </cols>
  <sheetData>
    <row r="1" spans="1:4" ht="18">
      <c r="A1" s="41" t="s">
        <v>91</v>
      </c>
      <c r="C1" s="39"/>
      <c r="D1" s="39"/>
    </row>
    <row r="2" ht="15.75" thickBot="1"/>
    <row r="3" spans="1:6" ht="15">
      <c r="A3" s="65" t="s">
        <v>76</v>
      </c>
      <c r="B3" s="66"/>
      <c r="C3" s="68" t="s">
        <v>35</v>
      </c>
      <c r="D3" s="69" t="s">
        <v>36</v>
      </c>
      <c r="E3" s="70"/>
      <c r="F3" s="71" t="s">
        <v>190</v>
      </c>
    </row>
    <row r="4" spans="1:6" ht="15.75" thickBot="1">
      <c r="A4" s="73"/>
      <c r="B4" s="74"/>
      <c r="C4" s="76" t="s">
        <v>187</v>
      </c>
      <c r="D4" s="77" t="s">
        <v>187</v>
      </c>
      <c r="E4" s="70"/>
      <c r="F4" s="78" t="s">
        <v>201</v>
      </c>
    </row>
    <row r="5" spans="1:6" ht="15">
      <c r="A5" s="79"/>
      <c r="B5" s="66"/>
      <c r="C5" s="68" t="s">
        <v>40</v>
      </c>
      <c r="D5" s="69" t="s">
        <v>40</v>
      </c>
      <c r="E5" s="70"/>
      <c r="F5" s="71" t="s">
        <v>40</v>
      </c>
    </row>
    <row r="6" spans="1:6" ht="15">
      <c r="A6" s="79"/>
      <c r="B6" s="80" t="s">
        <v>92</v>
      </c>
      <c r="C6" s="82"/>
      <c r="D6" s="83"/>
      <c r="E6" s="70"/>
      <c r="F6" s="84"/>
    </row>
    <row r="7" spans="1:6" ht="3" customHeight="1">
      <c r="A7" s="79"/>
      <c r="B7" s="85"/>
      <c r="C7" s="82"/>
      <c r="D7" s="83"/>
      <c r="E7" s="70"/>
      <c r="F7" s="84"/>
    </row>
    <row r="8" spans="1:6" ht="15">
      <c r="A8" s="79"/>
      <c r="B8" s="86" t="s">
        <v>93</v>
      </c>
      <c r="C8" s="88"/>
      <c r="D8" s="89"/>
      <c r="F8" s="90"/>
    </row>
    <row r="9" spans="1:6" ht="15">
      <c r="A9" s="91"/>
      <c r="B9" s="92" t="s">
        <v>94</v>
      </c>
      <c r="C9" s="88">
        <v>26480</v>
      </c>
      <c r="D9" s="89">
        <v>26480</v>
      </c>
      <c r="E9" s="42">
        <v>0</v>
      </c>
      <c r="F9" s="90">
        <v>26990</v>
      </c>
    </row>
    <row r="10" spans="1:6" ht="15">
      <c r="A10" s="91">
        <v>1</v>
      </c>
      <c r="B10" s="92" t="s">
        <v>95</v>
      </c>
      <c r="C10" s="88">
        <v>5850</v>
      </c>
      <c r="D10" s="89">
        <v>5850</v>
      </c>
      <c r="E10" s="42">
        <v>0</v>
      </c>
      <c r="F10" s="90">
        <v>12990</v>
      </c>
    </row>
    <row r="11" spans="1:6" ht="15">
      <c r="A11" s="91"/>
      <c r="B11" s="92" t="s">
        <v>96</v>
      </c>
      <c r="C11" s="88">
        <v>550</v>
      </c>
      <c r="D11" s="89">
        <v>550</v>
      </c>
      <c r="E11" s="42">
        <v>0</v>
      </c>
      <c r="F11" s="90">
        <v>550</v>
      </c>
    </row>
    <row r="12" spans="1:6" ht="15">
      <c r="A12" s="91"/>
      <c r="B12" s="94" t="s">
        <v>78</v>
      </c>
      <c r="C12" s="87">
        <v>22300</v>
      </c>
      <c r="D12" s="95">
        <v>22300</v>
      </c>
      <c r="E12" s="96">
        <v>0</v>
      </c>
      <c r="F12" s="90">
        <v>22290</v>
      </c>
    </row>
    <row r="13" spans="1:6" ht="15">
      <c r="A13" s="91">
        <f>+A10+1</f>
        <v>2</v>
      </c>
      <c r="B13" s="94" t="s">
        <v>79</v>
      </c>
      <c r="C13" s="87">
        <v>406340</v>
      </c>
      <c r="D13" s="95">
        <v>432380</v>
      </c>
      <c r="E13" s="96">
        <v>0</v>
      </c>
      <c r="F13" s="90">
        <v>429650</v>
      </c>
    </row>
    <row r="14" spans="1:6" ht="15">
      <c r="A14" s="91"/>
      <c r="B14" s="94" t="s">
        <v>80</v>
      </c>
      <c r="C14" s="87">
        <v>28700</v>
      </c>
      <c r="D14" s="95">
        <v>24800</v>
      </c>
      <c r="E14" s="96">
        <v>0</v>
      </c>
      <c r="F14" s="90">
        <v>28600</v>
      </c>
    </row>
    <row r="15" spans="1:6" ht="15">
      <c r="A15" s="91">
        <f>+A13+1</f>
        <v>3</v>
      </c>
      <c r="B15" s="94" t="s">
        <v>81</v>
      </c>
      <c r="C15" s="87">
        <v>168100</v>
      </c>
      <c r="D15" s="95">
        <v>203600</v>
      </c>
      <c r="E15" s="96">
        <v>0</v>
      </c>
      <c r="F15" s="90">
        <v>207500</v>
      </c>
    </row>
    <row r="16" spans="1:6" ht="3" customHeight="1">
      <c r="A16" s="79"/>
      <c r="B16" s="97"/>
      <c r="C16" s="93"/>
      <c r="D16" s="93"/>
      <c r="E16" s="93"/>
      <c r="F16" s="98"/>
    </row>
    <row r="17" spans="1:6" ht="15">
      <c r="A17" s="91"/>
      <c r="B17" s="99" t="s">
        <v>97</v>
      </c>
      <c r="C17" s="100">
        <f>SUM(C9:C16)</f>
        <v>658320</v>
      </c>
      <c r="D17" s="101">
        <f>SUM(D9:D16)</f>
        <v>715960</v>
      </c>
      <c r="E17" s="102"/>
      <c r="F17" s="103">
        <f>SUM(F9:F16)</f>
        <v>728570</v>
      </c>
    </row>
    <row r="18" spans="1:6" ht="3" customHeight="1">
      <c r="A18" s="91"/>
      <c r="B18" s="99"/>
      <c r="C18" s="93"/>
      <c r="D18" s="104"/>
      <c r="E18" s="102"/>
      <c r="F18" s="105"/>
    </row>
    <row r="19" spans="1:6" ht="15">
      <c r="A19" s="91"/>
      <c r="B19" s="94" t="s">
        <v>98</v>
      </c>
      <c r="C19" s="106">
        <v>1000</v>
      </c>
      <c r="D19" s="108">
        <v>1000</v>
      </c>
      <c r="E19" s="102"/>
      <c r="F19" s="119">
        <v>1000</v>
      </c>
    </row>
    <row r="20" spans="1:6" ht="15">
      <c r="A20" s="91"/>
      <c r="B20" s="99" t="s">
        <v>100</v>
      </c>
      <c r="C20" s="93">
        <f>SUM(C19:C19)</f>
        <v>1000</v>
      </c>
      <c r="D20" s="104">
        <f>SUM(D19:D19)</f>
        <v>1000</v>
      </c>
      <c r="E20" s="102"/>
      <c r="F20" s="105">
        <f>SUM(F19:F19)</f>
        <v>1000</v>
      </c>
    </row>
    <row r="21" spans="1:6" ht="3" customHeight="1">
      <c r="A21" s="91"/>
      <c r="B21" s="94"/>
      <c r="C21" s="93"/>
      <c r="D21" s="95"/>
      <c r="E21" s="96"/>
      <c r="F21" s="110"/>
    </row>
    <row r="22" spans="1:6" ht="15" customHeight="1">
      <c r="A22" s="91"/>
      <c r="B22" s="99" t="s">
        <v>101</v>
      </c>
      <c r="C22" s="100">
        <f>C17-C20</f>
        <v>657320</v>
      </c>
      <c r="D22" s="111">
        <f>D17-D20</f>
        <v>714960</v>
      </c>
      <c r="E22" s="102"/>
      <c r="F22" s="112">
        <f>F17-F20</f>
        <v>727570</v>
      </c>
    </row>
    <row r="23" spans="1:6" ht="15">
      <c r="A23" s="79"/>
      <c r="B23" s="113"/>
      <c r="C23" s="81"/>
      <c r="D23" s="114"/>
      <c r="E23" s="115"/>
      <c r="F23" s="84"/>
    </row>
    <row r="24" spans="1:6" ht="15">
      <c r="A24" s="79"/>
      <c r="B24" s="116" t="s">
        <v>54</v>
      </c>
      <c r="C24" s="81"/>
      <c r="D24" s="114"/>
      <c r="E24" s="115"/>
      <c r="F24" s="84"/>
    </row>
    <row r="25" spans="1:6" ht="15">
      <c r="A25" s="117"/>
      <c r="B25" s="94" t="s">
        <v>94</v>
      </c>
      <c r="C25" s="87">
        <v>44090</v>
      </c>
      <c r="D25" s="107">
        <v>44090</v>
      </c>
      <c r="E25" s="102"/>
      <c r="F25" s="90">
        <v>44830</v>
      </c>
    </row>
    <row r="26" spans="1:6" ht="15">
      <c r="A26" s="91"/>
      <c r="B26" s="94" t="s">
        <v>95</v>
      </c>
      <c r="C26" s="87">
        <v>30570</v>
      </c>
      <c r="D26" s="107">
        <v>33570</v>
      </c>
      <c r="E26" s="102"/>
      <c r="F26" s="90">
        <v>29660</v>
      </c>
    </row>
    <row r="27" spans="1:6" ht="15">
      <c r="A27" s="91"/>
      <c r="B27" s="92" t="s">
        <v>96</v>
      </c>
      <c r="C27" s="87">
        <v>900</v>
      </c>
      <c r="D27" s="107">
        <v>900</v>
      </c>
      <c r="E27" s="102"/>
      <c r="F27" s="90">
        <v>900</v>
      </c>
    </row>
    <row r="28" spans="1:6" ht="15">
      <c r="A28" s="79"/>
      <c r="B28" s="94" t="s">
        <v>78</v>
      </c>
      <c r="C28" s="87">
        <v>3880</v>
      </c>
      <c r="D28" s="107">
        <v>3880</v>
      </c>
      <c r="E28" s="102"/>
      <c r="F28" s="90">
        <v>3830</v>
      </c>
    </row>
    <row r="29" spans="1:6" ht="15">
      <c r="A29" s="91"/>
      <c r="B29" s="94" t="s">
        <v>79</v>
      </c>
      <c r="C29" s="87">
        <v>26960</v>
      </c>
      <c r="D29" s="95">
        <v>30570</v>
      </c>
      <c r="E29" s="96"/>
      <c r="F29" s="90">
        <v>29280</v>
      </c>
    </row>
    <row r="30" spans="1:6" ht="15">
      <c r="A30" s="79"/>
      <c r="B30" s="94" t="s">
        <v>80</v>
      </c>
      <c r="C30" s="87">
        <v>12800</v>
      </c>
      <c r="D30" s="107">
        <v>11700</v>
      </c>
      <c r="E30" s="102"/>
      <c r="F30" s="90">
        <v>12900</v>
      </c>
    </row>
    <row r="31" spans="1:6" ht="15">
      <c r="A31" s="91">
        <f>+A15+1</f>
        <v>4</v>
      </c>
      <c r="B31" s="94" t="s">
        <v>81</v>
      </c>
      <c r="C31" s="106">
        <v>94800</v>
      </c>
      <c r="D31" s="118">
        <v>89400</v>
      </c>
      <c r="E31" s="102"/>
      <c r="F31" s="119">
        <v>89400</v>
      </c>
    </row>
    <row r="32" spans="1:6" ht="15">
      <c r="A32" s="79"/>
      <c r="B32" s="99" t="s">
        <v>102</v>
      </c>
      <c r="C32" s="109">
        <f>SUM(C25:C31)</f>
        <v>214000</v>
      </c>
      <c r="D32" s="120">
        <f>SUM(D25:D31)</f>
        <v>214110</v>
      </c>
      <c r="E32" s="102"/>
      <c r="F32" s="121">
        <f>SUM(F25:F31)</f>
        <v>210800</v>
      </c>
    </row>
    <row r="33" spans="1:6" ht="3" customHeight="1">
      <c r="A33" s="79"/>
      <c r="B33" s="97"/>
      <c r="C33" s="93"/>
      <c r="D33" s="107"/>
      <c r="E33" s="122"/>
      <c r="F33" s="110"/>
    </row>
    <row r="34" spans="1:6" ht="15">
      <c r="A34" s="91"/>
      <c r="B34" s="94" t="s">
        <v>98</v>
      </c>
      <c r="C34" s="87">
        <v>35000</v>
      </c>
      <c r="D34" s="107">
        <v>35000</v>
      </c>
      <c r="E34" s="102"/>
      <c r="F34" s="90">
        <v>35000</v>
      </c>
    </row>
    <row r="35" spans="1:6" ht="15">
      <c r="A35" s="79"/>
      <c r="B35" s="99" t="s">
        <v>100</v>
      </c>
      <c r="C35" s="109">
        <f>SUM(C34:C34)</f>
        <v>35000</v>
      </c>
      <c r="D35" s="123">
        <f>SUM(D34:D34)</f>
        <v>35000</v>
      </c>
      <c r="E35" s="96"/>
      <c r="F35" s="121">
        <f>SUM(F34:F34)</f>
        <v>35000</v>
      </c>
    </row>
    <row r="36" spans="1:6" ht="3" customHeight="1">
      <c r="A36" s="79"/>
      <c r="B36" s="97"/>
      <c r="C36" s="93"/>
      <c r="D36" s="124"/>
      <c r="E36" s="125"/>
      <c r="F36" s="110"/>
    </row>
    <row r="37" spans="1:6" ht="15">
      <c r="A37" s="91"/>
      <c r="B37" s="99" t="s">
        <v>101</v>
      </c>
      <c r="C37" s="100">
        <f>SUM(C32-C35)</f>
        <v>179000</v>
      </c>
      <c r="D37" s="111">
        <f>SUM(D32-D35)</f>
        <v>179110</v>
      </c>
      <c r="E37" s="96"/>
      <c r="F37" s="112">
        <f>SUM(F32-F35)</f>
        <v>175800</v>
      </c>
    </row>
    <row r="38" spans="1:6" ht="3.75" customHeight="1" thickBot="1">
      <c r="A38" s="73"/>
      <c r="B38" s="126"/>
      <c r="C38" s="127"/>
      <c r="D38" s="128"/>
      <c r="E38" s="125"/>
      <c r="F38" s="129"/>
    </row>
    <row r="39" spans="1:6" ht="15.75" thickBot="1">
      <c r="A39" s="130"/>
      <c r="B39" s="131"/>
      <c r="C39" s="96"/>
      <c r="D39" s="125"/>
      <c r="E39" s="125"/>
      <c r="F39" s="132"/>
    </row>
    <row r="40" spans="1:6" ht="16.5" customHeight="1">
      <c r="A40" s="133" t="s">
        <v>103</v>
      </c>
      <c r="B40" s="134"/>
      <c r="C40" s="135"/>
      <c r="D40" s="136"/>
      <c r="E40" s="136"/>
      <c r="F40" s="137"/>
    </row>
    <row r="41" spans="1:6" ht="15" customHeight="1">
      <c r="A41" s="138">
        <f>A10</f>
        <v>1</v>
      </c>
      <c r="B41" s="359" t="s">
        <v>204</v>
      </c>
      <c r="C41" s="359"/>
      <c r="D41" s="359"/>
      <c r="E41" s="359"/>
      <c r="F41" s="360"/>
    </row>
    <row r="42" spans="1:6" ht="36" customHeight="1">
      <c r="A42" s="138">
        <f>A13</f>
        <v>2</v>
      </c>
      <c r="B42" s="359" t="s">
        <v>205</v>
      </c>
      <c r="C42" s="359"/>
      <c r="D42" s="359"/>
      <c r="E42" s="359"/>
      <c r="F42" s="360"/>
    </row>
    <row r="43" spans="1:6" ht="32.25" customHeight="1">
      <c r="A43" s="138">
        <f>A15</f>
        <v>3</v>
      </c>
      <c r="B43" s="359" t="s">
        <v>206</v>
      </c>
      <c r="C43" s="359"/>
      <c r="D43" s="359"/>
      <c r="E43" s="359"/>
      <c r="F43" s="360"/>
    </row>
    <row r="44" spans="1:6" ht="33" customHeight="1">
      <c r="A44" s="138">
        <f>A31</f>
        <v>4</v>
      </c>
      <c r="B44" s="359" t="s">
        <v>207</v>
      </c>
      <c r="C44" s="359"/>
      <c r="D44" s="359"/>
      <c r="E44" s="359"/>
      <c r="F44" s="360"/>
    </row>
    <row r="45" spans="1:6" ht="3.75" customHeight="1" thickBot="1">
      <c r="A45" s="140"/>
      <c r="B45" s="141"/>
      <c r="C45" s="142"/>
      <c r="D45" s="142"/>
      <c r="E45" s="142"/>
      <c r="F45" s="143"/>
    </row>
    <row r="46" spans="1:6" ht="15">
      <c r="A46" s="130"/>
      <c r="B46" s="131"/>
      <c r="C46" s="96"/>
      <c r="D46" s="125"/>
      <c r="E46" s="125"/>
      <c r="F46" s="132"/>
    </row>
    <row r="47" spans="1:6" ht="18">
      <c r="A47" s="41" t="s">
        <v>91</v>
      </c>
      <c r="B47" s="131"/>
      <c r="C47" s="96"/>
      <c r="D47" s="125"/>
      <c r="E47" s="125"/>
      <c r="F47" s="132"/>
    </row>
    <row r="48" spans="1:6" ht="11.25" customHeight="1" thickBot="1">
      <c r="A48" s="130"/>
      <c r="B48" s="131"/>
      <c r="C48" s="96"/>
      <c r="D48" s="125"/>
      <c r="E48" s="125"/>
      <c r="F48" s="132"/>
    </row>
    <row r="49" spans="1:6" ht="15">
      <c r="A49" s="144" t="s">
        <v>76</v>
      </c>
      <c r="B49" s="145"/>
      <c r="C49" s="68" t="s">
        <v>35</v>
      </c>
      <c r="D49" s="69" t="s">
        <v>36</v>
      </c>
      <c r="E49" s="70"/>
      <c r="F49" s="71" t="s">
        <v>190</v>
      </c>
    </row>
    <row r="50" spans="1:6" ht="15.75" thickBot="1">
      <c r="A50" s="147"/>
      <c r="B50" s="74"/>
      <c r="C50" s="76" t="s">
        <v>187</v>
      </c>
      <c r="D50" s="77" t="s">
        <v>187</v>
      </c>
      <c r="E50" s="70"/>
      <c r="F50" s="78" t="s">
        <v>201</v>
      </c>
    </row>
    <row r="51" spans="1:6" ht="15">
      <c r="A51" s="144"/>
      <c r="B51" s="145"/>
      <c r="C51" s="67" t="s">
        <v>40</v>
      </c>
      <c r="D51" s="146" t="s">
        <v>40</v>
      </c>
      <c r="E51" s="115"/>
      <c r="F51" s="71" t="s">
        <v>40</v>
      </c>
    </row>
    <row r="52" spans="1:6" ht="15">
      <c r="A52" s="79"/>
      <c r="B52" s="148" t="s">
        <v>104</v>
      </c>
      <c r="C52" s="87"/>
      <c r="D52" s="95"/>
      <c r="E52" s="96"/>
      <c r="F52" s="90"/>
    </row>
    <row r="53" spans="1:6" ht="3.75" customHeight="1">
      <c r="A53" s="79"/>
      <c r="B53" s="148"/>
      <c r="C53" s="87"/>
      <c r="D53" s="95"/>
      <c r="E53" s="96"/>
      <c r="F53" s="90"/>
    </row>
    <row r="54" spans="1:6" ht="15">
      <c r="A54" s="91">
        <f>+A31+1</f>
        <v>5</v>
      </c>
      <c r="B54" s="94" t="s">
        <v>94</v>
      </c>
      <c r="C54" s="87">
        <v>122010</v>
      </c>
      <c r="D54" s="107">
        <v>97010</v>
      </c>
      <c r="E54" s="102"/>
      <c r="F54" s="90">
        <v>127250</v>
      </c>
    </row>
    <row r="55" spans="1:6" ht="15">
      <c r="A55" s="91"/>
      <c r="B55" s="94" t="s">
        <v>95</v>
      </c>
      <c r="C55" s="87">
        <v>720</v>
      </c>
      <c r="D55" s="107">
        <v>720</v>
      </c>
      <c r="E55" s="102"/>
      <c r="F55" s="90">
        <v>900</v>
      </c>
    </row>
    <row r="56" spans="1:6" ht="15">
      <c r="A56" s="91"/>
      <c r="B56" s="94" t="s">
        <v>96</v>
      </c>
      <c r="C56" s="87">
        <v>7900</v>
      </c>
      <c r="D56" s="107">
        <v>7900</v>
      </c>
      <c r="E56" s="102"/>
      <c r="F56" s="90">
        <v>9300</v>
      </c>
    </row>
    <row r="57" spans="1:6" ht="15">
      <c r="A57" s="91">
        <f>+A54+1</f>
        <v>6</v>
      </c>
      <c r="B57" s="94" t="s">
        <v>78</v>
      </c>
      <c r="C57" s="87">
        <v>88680</v>
      </c>
      <c r="D57" s="107">
        <v>94380</v>
      </c>
      <c r="E57" s="102"/>
      <c r="F57" s="90">
        <v>92110</v>
      </c>
    </row>
    <row r="58" spans="1:6" ht="15">
      <c r="A58" s="91"/>
      <c r="B58" s="94" t="s">
        <v>80</v>
      </c>
      <c r="C58" s="87">
        <v>47900</v>
      </c>
      <c r="D58" s="107">
        <v>44600</v>
      </c>
      <c r="E58" s="102"/>
      <c r="F58" s="90">
        <v>48500</v>
      </c>
    </row>
    <row r="59" spans="1:6" ht="15">
      <c r="A59" s="91">
        <f>+A57+1</f>
        <v>7</v>
      </c>
      <c r="B59" s="94" t="s">
        <v>81</v>
      </c>
      <c r="C59" s="106">
        <v>0</v>
      </c>
      <c r="D59" s="118">
        <v>6300</v>
      </c>
      <c r="E59" s="102"/>
      <c r="F59" s="119">
        <v>6300</v>
      </c>
    </row>
    <row r="60" spans="1:6" ht="15">
      <c r="A60" s="79"/>
      <c r="B60" s="99" t="s">
        <v>102</v>
      </c>
      <c r="C60" s="109">
        <f>SUM(C54:C59)</f>
        <v>267210</v>
      </c>
      <c r="D60" s="123">
        <f>SUM(D54:D59)</f>
        <v>250910</v>
      </c>
      <c r="E60" s="96"/>
      <c r="F60" s="121">
        <f>SUM(F54:F59)</f>
        <v>284360</v>
      </c>
    </row>
    <row r="61" spans="1:6" ht="3" customHeight="1">
      <c r="A61" s="79"/>
      <c r="B61" s="97"/>
      <c r="C61" s="93"/>
      <c r="D61" s="124"/>
      <c r="E61" s="125"/>
      <c r="F61" s="110"/>
    </row>
    <row r="62" spans="1:6" ht="15" customHeight="1" hidden="1">
      <c r="A62" s="91"/>
      <c r="B62" s="94" t="s">
        <v>105</v>
      </c>
      <c r="C62" s="87">
        <v>0</v>
      </c>
      <c r="D62" s="124">
        <v>5700</v>
      </c>
      <c r="E62" s="125"/>
      <c r="F62" s="90">
        <v>0</v>
      </c>
    </row>
    <row r="63" spans="1:6" ht="15">
      <c r="A63" s="91"/>
      <c r="B63" s="94" t="s">
        <v>98</v>
      </c>
      <c r="C63" s="106">
        <v>13300</v>
      </c>
      <c r="D63" s="118">
        <v>16300</v>
      </c>
      <c r="E63" s="102"/>
      <c r="F63" s="119">
        <v>13300</v>
      </c>
    </row>
    <row r="64" spans="1:6" ht="15">
      <c r="A64" s="79"/>
      <c r="B64" s="80" t="s">
        <v>100</v>
      </c>
      <c r="C64" s="149">
        <f>SUM(C62:C63)</f>
        <v>13300</v>
      </c>
      <c r="D64" s="150">
        <f>SUM(D62:D63)</f>
        <v>22000</v>
      </c>
      <c r="F64" s="121">
        <f>SUM(F62:F63)</f>
        <v>13300</v>
      </c>
    </row>
    <row r="65" spans="1:6" s="72" customFormat="1" ht="3" customHeight="1">
      <c r="A65" s="79"/>
      <c r="B65" s="151"/>
      <c r="C65" s="152"/>
      <c r="D65" s="153"/>
      <c r="E65" s="154"/>
      <c r="F65" s="110"/>
    </row>
    <row r="66" spans="1:6" s="72" customFormat="1" ht="15">
      <c r="A66" s="91"/>
      <c r="B66" s="80" t="s">
        <v>101</v>
      </c>
      <c r="C66" s="155">
        <f>SUM(C60-C64)</f>
        <v>253910</v>
      </c>
      <c r="D66" s="156">
        <f>SUM(D60-D64)</f>
        <v>228910</v>
      </c>
      <c r="E66" s="154"/>
      <c r="F66" s="112">
        <f>SUM(F60-F64)</f>
        <v>271060</v>
      </c>
    </row>
    <row r="67" spans="1:6" s="72" customFormat="1" ht="15">
      <c r="A67" s="91"/>
      <c r="B67" s="80"/>
      <c r="C67" s="152"/>
      <c r="D67" s="153"/>
      <c r="E67" s="154"/>
      <c r="F67" s="110"/>
    </row>
    <row r="68" spans="1:6" s="72" customFormat="1" ht="15">
      <c r="A68" s="157"/>
      <c r="B68" s="99" t="s">
        <v>106</v>
      </c>
      <c r="C68" s="81"/>
      <c r="D68" s="114"/>
      <c r="E68" s="115"/>
      <c r="F68" s="84"/>
    </row>
    <row r="69" spans="1:6" s="72" customFormat="1" ht="3" customHeight="1">
      <c r="A69" s="157"/>
      <c r="B69" s="94"/>
      <c r="C69" s="93"/>
      <c r="D69" s="124"/>
      <c r="E69" s="125"/>
      <c r="F69" s="110"/>
    </row>
    <row r="70" spans="1:6" s="72" customFormat="1" ht="15">
      <c r="A70" s="157"/>
      <c r="B70" s="148" t="s">
        <v>107</v>
      </c>
      <c r="C70" s="87"/>
      <c r="D70" s="95"/>
      <c r="E70" s="96"/>
      <c r="F70" s="90"/>
    </row>
    <row r="71" spans="1:6" s="72" customFormat="1" ht="15">
      <c r="A71" s="158"/>
      <c r="B71" s="94" t="s">
        <v>94</v>
      </c>
      <c r="C71" s="87">
        <v>39940</v>
      </c>
      <c r="D71" s="107">
        <v>39940</v>
      </c>
      <c r="E71" s="102"/>
      <c r="F71" s="90">
        <v>40660</v>
      </c>
    </row>
    <row r="72" spans="1:6" s="72" customFormat="1" ht="15">
      <c r="A72" s="84">
        <f>+A59+1</f>
        <v>8</v>
      </c>
      <c r="B72" s="94" t="s">
        <v>95</v>
      </c>
      <c r="C72" s="87">
        <v>46560</v>
      </c>
      <c r="D72" s="107">
        <v>46560</v>
      </c>
      <c r="E72" s="102"/>
      <c r="F72" s="90">
        <v>38470</v>
      </c>
    </row>
    <row r="73" spans="1:6" s="72" customFormat="1" ht="15">
      <c r="A73" s="157"/>
      <c r="B73" s="94" t="s">
        <v>96</v>
      </c>
      <c r="C73" s="87">
        <v>1800</v>
      </c>
      <c r="D73" s="107">
        <v>1800</v>
      </c>
      <c r="E73" s="102"/>
      <c r="F73" s="90">
        <v>1800</v>
      </c>
    </row>
    <row r="74" spans="1:6" s="72" customFormat="1" ht="15">
      <c r="A74" s="158"/>
      <c r="B74" s="94" t="s">
        <v>78</v>
      </c>
      <c r="C74" s="87">
        <v>24680</v>
      </c>
      <c r="D74" s="107">
        <v>24680</v>
      </c>
      <c r="E74" s="102"/>
      <c r="F74" s="90">
        <v>23970</v>
      </c>
    </row>
    <row r="75" spans="1:6" s="72" customFormat="1" ht="15">
      <c r="A75" s="158">
        <f>+A72+1</f>
        <v>9</v>
      </c>
      <c r="B75" s="94" t="s">
        <v>79</v>
      </c>
      <c r="C75" s="87">
        <v>1019940</v>
      </c>
      <c r="D75" s="107">
        <v>918060</v>
      </c>
      <c r="E75" s="102"/>
      <c r="F75" s="90">
        <v>948080</v>
      </c>
    </row>
    <row r="76" spans="1:6" s="72" customFormat="1" ht="15">
      <c r="A76" s="158"/>
      <c r="B76" s="94" t="s">
        <v>80</v>
      </c>
      <c r="C76" s="87">
        <v>11800</v>
      </c>
      <c r="D76" s="107">
        <v>10300</v>
      </c>
      <c r="E76" s="102"/>
      <c r="F76" s="90">
        <v>11800</v>
      </c>
    </row>
    <row r="77" spans="1:6" s="72" customFormat="1" ht="15">
      <c r="A77" s="158">
        <f>+A75+1</f>
        <v>10</v>
      </c>
      <c r="B77" s="94" t="s">
        <v>81</v>
      </c>
      <c r="C77" s="87">
        <v>132500</v>
      </c>
      <c r="D77" s="107">
        <v>132200</v>
      </c>
      <c r="E77" s="102"/>
      <c r="F77" s="90">
        <v>119500</v>
      </c>
    </row>
    <row r="78" spans="1:6" s="72" customFormat="1" ht="15">
      <c r="A78" s="157"/>
      <c r="B78" s="99" t="s">
        <v>102</v>
      </c>
      <c r="C78" s="109">
        <f>SUM(C71:C77)</f>
        <v>1277220</v>
      </c>
      <c r="D78" s="159">
        <f>SUM(D71:D77)</f>
        <v>1173540</v>
      </c>
      <c r="E78" s="125"/>
      <c r="F78" s="121">
        <f>SUM(F71:F77)</f>
        <v>1184280</v>
      </c>
    </row>
    <row r="79" spans="1:6" s="72" customFormat="1" ht="3" customHeight="1">
      <c r="A79" s="157"/>
      <c r="B79" s="94"/>
      <c r="C79" s="93"/>
      <c r="D79" s="124"/>
      <c r="E79" s="125"/>
      <c r="F79" s="110"/>
    </row>
    <row r="80" spans="1:6" s="72" customFormat="1" ht="15">
      <c r="A80" s="158">
        <f>A72</f>
        <v>8</v>
      </c>
      <c r="B80" s="94" t="s">
        <v>98</v>
      </c>
      <c r="C80" s="87">
        <v>46980</v>
      </c>
      <c r="D80" s="107">
        <v>46980</v>
      </c>
      <c r="E80" s="122"/>
      <c r="F80" s="90">
        <v>35980</v>
      </c>
    </row>
    <row r="81" spans="1:6" ht="15" customHeight="1" hidden="1">
      <c r="A81" s="158"/>
      <c r="B81" s="94" t="s">
        <v>105</v>
      </c>
      <c r="C81" s="87">
        <v>0</v>
      </c>
      <c r="D81" s="124">
        <v>0</v>
      </c>
      <c r="E81" s="125"/>
      <c r="F81" s="90">
        <v>0</v>
      </c>
    </row>
    <row r="82" spans="1:6" ht="15">
      <c r="A82" s="157"/>
      <c r="B82" s="99" t="s">
        <v>100</v>
      </c>
      <c r="C82" s="109">
        <f>SUM(C80:C81)</f>
        <v>46980</v>
      </c>
      <c r="D82" s="159">
        <f>SUM(D80:D81)</f>
        <v>46980</v>
      </c>
      <c r="E82" s="125"/>
      <c r="F82" s="121">
        <f>SUM(F80:F81)</f>
        <v>35980</v>
      </c>
    </row>
    <row r="83" spans="1:6" ht="3" customHeight="1">
      <c r="A83" s="157"/>
      <c r="B83" s="160"/>
      <c r="C83" s="93"/>
      <c r="D83" s="124"/>
      <c r="E83" s="125"/>
      <c r="F83" s="110"/>
    </row>
    <row r="84" spans="1:6" ht="15">
      <c r="A84" s="158"/>
      <c r="B84" s="99" t="s">
        <v>101</v>
      </c>
      <c r="C84" s="100">
        <f>SUM(C78-C82)</f>
        <v>1230240</v>
      </c>
      <c r="D84" s="161">
        <f>SUM(D78-D82)</f>
        <v>1126560</v>
      </c>
      <c r="E84" s="162"/>
      <c r="F84" s="112">
        <f>SUM(F78-F82)</f>
        <v>1148300</v>
      </c>
    </row>
    <row r="85" spans="1:6" ht="6" customHeight="1" thickBot="1">
      <c r="A85" s="147"/>
      <c r="B85" s="163"/>
      <c r="C85" s="127"/>
      <c r="D85" s="128"/>
      <c r="E85" s="125"/>
      <c r="F85" s="129"/>
    </row>
    <row r="86" spans="1:6" ht="15" customHeight="1" thickBot="1">
      <c r="A86" s="164"/>
      <c r="B86" s="165"/>
      <c r="C86" s="96"/>
      <c r="D86" s="125"/>
      <c r="E86" s="125"/>
      <c r="F86" s="132"/>
    </row>
    <row r="87" spans="1:6" ht="15" customHeight="1">
      <c r="A87" s="133" t="s">
        <v>103</v>
      </c>
      <c r="B87" s="166"/>
      <c r="C87" s="135"/>
      <c r="D87" s="167"/>
      <c r="E87" s="167"/>
      <c r="F87" s="137"/>
    </row>
    <row r="88" spans="1:6" ht="33" customHeight="1">
      <c r="A88" s="138">
        <f>A54</f>
        <v>5</v>
      </c>
      <c r="B88" s="359" t="s">
        <v>208</v>
      </c>
      <c r="C88" s="359"/>
      <c r="D88" s="359"/>
      <c r="E88" s="359"/>
      <c r="F88" s="360"/>
    </row>
    <row r="89" spans="1:6" ht="32.25" customHeight="1">
      <c r="A89" s="138">
        <f>A57</f>
        <v>6</v>
      </c>
      <c r="B89" s="359" t="s">
        <v>209</v>
      </c>
      <c r="C89" s="371"/>
      <c r="D89" s="371"/>
      <c r="E89" s="371"/>
      <c r="F89" s="370"/>
    </row>
    <row r="90" spans="1:6" ht="33" customHeight="1">
      <c r="A90" s="138">
        <f>A59</f>
        <v>7</v>
      </c>
      <c r="B90" s="359" t="s">
        <v>206</v>
      </c>
      <c r="C90" s="359"/>
      <c r="D90" s="359"/>
      <c r="E90" s="359"/>
      <c r="F90" s="360"/>
    </row>
    <row r="91" spans="1:6" ht="33.75" customHeight="1">
      <c r="A91" s="138">
        <f>A72</f>
        <v>8</v>
      </c>
      <c r="B91" s="375" t="s">
        <v>301</v>
      </c>
      <c r="C91" s="375"/>
      <c r="D91" s="375"/>
      <c r="E91" s="375"/>
      <c r="F91" s="376"/>
    </row>
    <row r="92" spans="1:6" ht="33" customHeight="1">
      <c r="A92" s="138">
        <f>A75</f>
        <v>9</v>
      </c>
      <c r="B92" s="375" t="s">
        <v>210</v>
      </c>
      <c r="C92" s="375"/>
      <c r="D92" s="375"/>
      <c r="E92" s="375"/>
      <c r="F92" s="376"/>
    </row>
    <row r="93" spans="1:6" ht="33" customHeight="1">
      <c r="A93" s="138">
        <f>A77</f>
        <v>10</v>
      </c>
      <c r="B93" s="359" t="s">
        <v>211</v>
      </c>
      <c r="C93" s="371"/>
      <c r="D93" s="371"/>
      <c r="E93" s="371"/>
      <c r="F93" s="370"/>
    </row>
    <row r="94" spans="1:6" ht="4.5" customHeight="1" thickBot="1">
      <c r="A94" s="266"/>
      <c r="B94" s="264"/>
      <c r="C94" s="264"/>
      <c r="D94" s="264"/>
      <c r="E94" s="264"/>
      <c r="F94" s="265"/>
    </row>
    <row r="95" spans="1:6" ht="15.75" customHeight="1">
      <c r="A95" s="169"/>
      <c r="B95" s="139"/>
      <c r="C95" s="139"/>
      <c r="D95" s="139"/>
      <c r="E95" s="139"/>
      <c r="F95" s="139"/>
    </row>
    <row r="96" spans="1:6" ht="18">
      <c r="A96" s="170" t="s">
        <v>91</v>
      </c>
      <c r="B96" s="165"/>
      <c r="C96" s="96"/>
      <c r="D96" s="125"/>
      <c r="E96" s="125"/>
      <c r="F96" s="132"/>
    </row>
    <row r="97" spans="1:6" ht="15" customHeight="1" thickBot="1">
      <c r="A97" s="171"/>
      <c r="B97" s="165"/>
      <c r="C97" s="96"/>
      <c r="D97" s="125"/>
      <c r="E97" s="125"/>
      <c r="F97" s="132"/>
    </row>
    <row r="98" spans="1:6" ht="15" customHeight="1">
      <c r="A98" s="144" t="s">
        <v>76</v>
      </c>
      <c r="B98" s="145"/>
      <c r="C98" s="68" t="s">
        <v>35</v>
      </c>
      <c r="D98" s="69" t="s">
        <v>36</v>
      </c>
      <c r="E98" s="70"/>
      <c r="F98" s="71" t="s">
        <v>190</v>
      </c>
    </row>
    <row r="99" spans="1:6" ht="15.75" thickBot="1">
      <c r="A99" s="147"/>
      <c r="B99" s="74"/>
      <c r="C99" s="76" t="s">
        <v>187</v>
      </c>
      <c r="D99" s="77" t="s">
        <v>187</v>
      </c>
      <c r="E99" s="70"/>
      <c r="F99" s="78" t="s">
        <v>201</v>
      </c>
    </row>
    <row r="100" spans="1:6" ht="15">
      <c r="A100" s="157"/>
      <c r="B100" s="113"/>
      <c r="C100" s="81" t="s">
        <v>40</v>
      </c>
      <c r="D100" s="114" t="s">
        <v>40</v>
      </c>
      <c r="E100" s="115"/>
      <c r="F100" s="84" t="s">
        <v>40</v>
      </c>
    </row>
    <row r="101" spans="1:6" ht="15">
      <c r="A101" s="157"/>
      <c r="B101" s="99" t="s">
        <v>106</v>
      </c>
      <c r="C101" s="81"/>
      <c r="D101" s="114"/>
      <c r="E101" s="115"/>
      <c r="F101" s="84"/>
    </row>
    <row r="102" spans="1:6" ht="6" customHeight="1">
      <c r="A102" s="157"/>
      <c r="B102" s="113"/>
      <c r="C102" s="81"/>
      <c r="D102" s="114"/>
      <c r="E102" s="115"/>
      <c r="F102" s="84"/>
    </row>
    <row r="103" spans="1:6" ht="15">
      <c r="A103" s="157"/>
      <c r="B103" s="148" t="s">
        <v>55</v>
      </c>
      <c r="C103" s="87"/>
      <c r="D103" s="95"/>
      <c r="E103" s="96"/>
      <c r="F103" s="90"/>
    </row>
    <row r="104" spans="1:6" ht="15" customHeight="1" hidden="1">
      <c r="A104" s="84"/>
      <c r="B104" s="94" t="s">
        <v>95</v>
      </c>
      <c r="C104" s="87">
        <v>0</v>
      </c>
      <c r="D104" s="107">
        <v>0</v>
      </c>
      <c r="E104" s="122">
        <v>0</v>
      </c>
      <c r="F104" s="90">
        <v>30</v>
      </c>
    </row>
    <row r="105" spans="1:6" ht="15">
      <c r="A105" s="157"/>
      <c r="B105" s="94" t="s">
        <v>79</v>
      </c>
      <c r="C105" s="87">
        <v>7640</v>
      </c>
      <c r="D105" s="107">
        <v>7400</v>
      </c>
      <c r="E105" s="122">
        <v>0</v>
      </c>
      <c r="F105" s="90">
        <v>7600</v>
      </c>
    </row>
    <row r="106" spans="1:6" ht="15">
      <c r="A106" s="158"/>
      <c r="B106" s="94" t="s">
        <v>80</v>
      </c>
      <c r="C106" s="87">
        <v>4600</v>
      </c>
      <c r="D106" s="107">
        <v>4000</v>
      </c>
      <c r="E106" s="122">
        <v>0</v>
      </c>
      <c r="F106" s="90">
        <v>4600</v>
      </c>
    </row>
    <row r="107" spans="1:6" ht="15">
      <c r="A107" s="158"/>
      <c r="B107" s="94" t="s">
        <v>81</v>
      </c>
      <c r="C107" s="87">
        <v>13300</v>
      </c>
      <c r="D107" s="107">
        <v>13300</v>
      </c>
      <c r="E107" s="122">
        <v>0</v>
      </c>
      <c r="F107" s="90">
        <v>12300</v>
      </c>
    </row>
    <row r="108" spans="1:6" ht="15">
      <c r="A108" s="157"/>
      <c r="B108" s="172" t="s">
        <v>102</v>
      </c>
      <c r="C108" s="109">
        <f>SUM(C104:C107)</f>
        <v>25540</v>
      </c>
      <c r="D108" s="173">
        <f>SUM(D104:D107)</f>
        <v>24700</v>
      </c>
      <c r="E108" s="122"/>
      <c r="F108" s="121">
        <f>SUM(F104:F107)</f>
        <v>24530</v>
      </c>
    </row>
    <row r="109" spans="1:6" ht="3" customHeight="1">
      <c r="A109" s="157"/>
      <c r="B109" s="94"/>
      <c r="C109" s="93"/>
      <c r="D109" s="107"/>
      <c r="E109" s="122"/>
      <c r="F109" s="110"/>
    </row>
    <row r="110" spans="1:6" ht="15">
      <c r="A110" s="158"/>
      <c r="B110" s="94" t="s">
        <v>108</v>
      </c>
      <c r="C110" s="87">
        <v>1500</v>
      </c>
      <c r="D110" s="107">
        <v>1500</v>
      </c>
      <c r="E110" s="122"/>
      <c r="F110" s="90">
        <v>1500</v>
      </c>
    </row>
    <row r="111" spans="1:6" ht="15">
      <c r="A111" s="157"/>
      <c r="B111" s="99" t="s">
        <v>100</v>
      </c>
      <c r="C111" s="109">
        <f>SUM(C110)</f>
        <v>1500</v>
      </c>
      <c r="D111" s="159">
        <f>SUM(D110)</f>
        <v>1500</v>
      </c>
      <c r="E111" s="125"/>
      <c r="F111" s="121">
        <f>SUM(F110)</f>
        <v>1500</v>
      </c>
    </row>
    <row r="112" spans="1:6" ht="3" customHeight="1">
      <c r="A112" s="157"/>
      <c r="B112" s="160"/>
      <c r="C112" s="93"/>
      <c r="D112" s="124"/>
      <c r="E112" s="125"/>
      <c r="F112" s="110"/>
    </row>
    <row r="113" spans="1:6" ht="15">
      <c r="A113" s="158"/>
      <c r="B113" s="99" t="s">
        <v>101</v>
      </c>
      <c r="C113" s="100">
        <f>SUM(C108-C110)</f>
        <v>24040</v>
      </c>
      <c r="D113" s="174">
        <f>SUM(D108-D110)</f>
        <v>23200</v>
      </c>
      <c r="E113" s="125"/>
      <c r="F113" s="112">
        <f>SUM(F108-F110)</f>
        <v>23030</v>
      </c>
    </row>
    <row r="114" spans="1:6" ht="3" customHeight="1">
      <c r="A114" s="157"/>
      <c r="B114" s="160"/>
      <c r="C114" s="93"/>
      <c r="D114" s="124"/>
      <c r="E114" s="125"/>
      <c r="F114" s="110"/>
    </row>
    <row r="115" spans="1:6" ht="15">
      <c r="A115" s="157"/>
      <c r="B115" s="113"/>
      <c r="C115" s="81"/>
      <c r="D115" s="114"/>
      <c r="E115" s="115"/>
      <c r="F115" s="84"/>
    </row>
    <row r="116" spans="1:6" s="175" customFormat="1" ht="15">
      <c r="A116" s="157"/>
      <c r="B116" s="99" t="s">
        <v>109</v>
      </c>
      <c r="C116" s="81"/>
      <c r="D116" s="114"/>
      <c r="E116" s="115"/>
      <c r="F116" s="84"/>
    </row>
    <row r="117" spans="1:6" ht="3" customHeight="1">
      <c r="A117" s="157"/>
      <c r="B117" s="160"/>
      <c r="C117" s="93"/>
      <c r="D117" s="124"/>
      <c r="E117" s="125"/>
      <c r="F117" s="110"/>
    </row>
    <row r="118" spans="1:6" ht="15">
      <c r="A118" s="158">
        <f>A77+1</f>
        <v>11</v>
      </c>
      <c r="B118" s="94" t="s">
        <v>94</v>
      </c>
      <c r="C118" s="87">
        <v>30190</v>
      </c>
      <c r="D118" s="107">
        <v>25190</v>
      </c>
      <c r="E118" s="102"/>
      <c r="F118" s="90">
        <v>13600</v>
      </c>
    </row>
    <row r="119" spans="1:6" ht="15">
      <c r="A119" s="84"/>
      <c r="B119" s="94" t="s">
        <v>95</v>
      </c>
      <c r="C119" s="87">
        <v>50</v>
      </c>
      <c r="D119" s="107">
        <v>50</v>
      </c>
      <c r="E119" s="102"/>
      <c r="F119" s="90">
        <v>0</v>
      </c>
    </row>
    <row r="120" spans="1:6" ht="15" customHeight="1" hidden="1">
      <c r="A120" s="84"/>
      <c r="B120" s="94" t="s">
        <v>96</v>
      </c>
      <c r="C120" s="87">
        <v>0</v>
      </c>
      <c r="D120" s="107">
        <v>0</v>
      </c>
      <c r="E120" s="102"/>
      <c r="F120" s="90">
        <v>0</v>
      </c>
    </row>
    <row r="121" spans="1:6" ht="15">
      <c r="A121" s="158"/>
      <c r="B121" s="94" t="s">
        <v>78</v>
      </c>
      <c r="C121" s="87">
        <v>2590</v>
      </c>
      <c r="D121" s="107">
        <v>2590</v>
      </c>
      <c r="E121" s="102"/>
      <c r="F121" s="90">
        <v>2550</v>
      </c>
    </row>
    <row r="122" spans="1:6" ht="15">
      <c r="A122" s="84"/>
      <c r="B122" s="94" t="s">
        <v>79</v>
      </c>
      <c r="C122" s="87">
        <v>1100</v>
      </c>
      <c r="D122" s="107">
        <v>1250</v>
      </c>
      <c r="E122" s="122"/>
      <c r="F122" s="90">
        <v>1190</v>
      </c>
    </row>
    <row r="123" spans="1:6" ht="15">
      <c r="A123" s="157"/>
      <c r="B123" s="94" t="s">
        <v>80</v>
      </c>
      <c r="C123" s="87">
        <v>30400</v>
      </c>
      <c r="D123" s="107">
        <v>27300</v>
      </c>
      <c r="E123" s="102"/>
      <c r="F123" s="90">
        <v>30500</v>
      </c>
    </row>
    <row r="124" spans="1:6" ht="15">
      <c r="A124" s="158"/>
      <c r="B124" s="94" t="s">
        <v>81</v>
      </c>
      <c r="C124" s="87">
        <v>2900</v>
      </c>
      <c r="D124" s="107">
        <v>0</v>
      </c>
      <c r="E124" s="102"/>
      <c r="F124" s="90">
        <v>0</v>
      </c>
    </row>
    <row r="125" spans="1:6" ht="15">
      <c r="A125" s="157"/>
      <c r="B125" s="99" t="s">
        <v>102</v>
      </c>
      <c r="C125" s="109">
        <f>SUM(C118:C124)</f>
        <v>67230</v>
      </c>
      <c r="D125" s="120">
        <f>SUM(D118:D124)</f>
        <v>56380</v>
      </c>
      <c r="E125" s="102"/>
      <c r="F125" s="121">
        <f>SUM(F118:F124)</f>
        <v>47840</v>
      </c>
    </row>
    <row r="126" spans="1:6" ht="3" customHeight="1">
      <c r="A126" s="157"/>
      <c r="B126" s="160"/>
      <c r="C126" s="93"/>
      <c r="D126" s="107"/>
      <c r="E126" s="122"/>
      <c r="F126" s="110"/>
    </row>
    <row r="127" spans="1:6" ht="15">
      <c r="A127" s="158"/>
      <c r="B127" s="94" t="s">
        <v>98</v>
      </c>
      <c r="C127" s="87">
        <v>500</v>
      </c>
      <c r="D127" s="107">
        <v>500</v>
      </c>
      <c r="E127" s="102"/>
      <c r="F127" s="90">
        <v>500</v>
      </c>
    </row>
    <row r="128" spans="1:6" ht="15">
      <c r="A128" s="157"/>
      <c r="B128" s="99" t="s">
        <v>100</v>
      </c>
      <c r="C128" s="109">
        <f>SUM(C127)</f>
        <v>500</v>
      </c>
      <c r="D128" s="159">
        <f>SUM(D127)</f>
        <v>500</v>
      </c>
      <c r="E128" s="125"/>
      <c r="F128" s="121">
        <f>SUM(F127)</f>
        <v>500</v>
      </c>
    </row>
    <row r="129" spans="1:6" ht="3" customHeight="1">
      <c r="A129" s="157"/>
      <c r="B129" s="160"/>
      <c r="C129" s="93"/>
      <c r="D129" s="124"/>
      <c r="E129" s="125"/>
      <c r="F129" s="110"/>
    </row>
    <row r="130" spans="1:6" ht="15">
      <c r="A130" s="158"/>
      <c r="B130" s="99" t="s">
        <v>101</v>
      </c>
      <c r="C130" s="100">
        <f>SUM(C125-C128)</f>
        <v>66730</v>
      </c>
      <c r="D130" s="111">
        <f>SUM(D125-D128)</f>
        <v>55880</v>
      </c>
      <c r="E130" s="96"/>
      <c r="F130" s="112">
        <f>SUM(F125-F128)</f>
        <v>47340</v>
      </c>
    </row>
    <row r="131" spans="1:6" ht="2.25" customHeight="1" thickBot="1">
      <c r="A131" s="147"/>
      <c r="B131" s="163"/>
      <c r="C131" s="127"/>
      <c r="D131" s="176"/>
      <c r="E131" s="96"/>
      <c r="F131" s="177"/>
    </row>
    <row r="132" spans="1:5" ht="15.75" thickBot="1">
      <c r="A132" s="43"/>
      <c r="B132" s="178"/>
      <c r="C132" s="39"/>
      <c r="D132" s="39"/>
      <c r="E132" s="96"/>
    </row>
    <row r="133" spans="1:6" ht="16.5" customHeight="1">
      <c r="A133" s="133" t="s">
        <v>103</v>
      </c>
      <c r="B133" s="179"/>
      <c r="C133" s="135"/>
      <c r="D133" s="135"/>
      <c r="E133" s="135"/>
      <c r="F133" s="137"/>
    </row>
    <row r="134" spans="1:6" ht="15" customHeight="1">
      <c r="A134" s="138">
        <f>A118</f>
        <v>11</v>
      </c>
      <c r="B134" s="359" t="s">
        <v>212</v>
      </c>
      <c r="C134" s="359"/>
      <c r="D134" s="359"/>
      <c r="E134" s="359"/>
      <c r="F134" s="360"/>
    </row>
    <row r="135" spans="1:6" ht="4.5" customHeight="1" thickBot="1">
      <c r="A135" s="180"/>
      <c r="B135" s="377"/>
      <c r="C135" s="377"/>
      <c r="D135" s="377"/>
      <c r="E135" s="377"/>
      <c r="F135" s="378"/>
    </row>
    <row r="136" spans="1:5" ht="18">
      <c r="A136" s="170"/>
      <c r="B136" s="178"/>
      <c r="C136" s="39"/>
      <c r="D136" s="39"/>
      <c r="E136" s="96"/>
    </row>
    <row r="137" spans="1:5" ht="18">
      <c r="A137" s="170" t="s">
        <v>91</v>
      </c>
      <c r="B137" s="178"/>
      <c r="C137" s="39"/>
      <c r="D137" s="39"/>
      <c r="E137" s="96"/>
    </row>
    <row r="138" spans="1:5" ht="15.75" thickBot="1">
      <c r="A138" s="181"/>
      <c r="B138" s="178"/>
      <c r="C138" s="39"/>
      <c r="D138" s="39"/>
      <c r="E138" s="96"/>
    </row>
    <row r="139" spans="1:6" ht="15">
      <c r="A139" s="144" t="s">
        <v>76</v>
      </c>
      <c r="B139" s="145"/>
      <c r="C139" s="68" t="s">
        <v>35</v>
      </c>
      <c r="D139" s="69" t="s">
        <v>36</v>
      </c>
      <c r="E139" s="70"/>
      <c r="F139" s="71" t="s">
        <v>190</v>
      </c>
    </row>
    <row r="140" spans="1:6" ht="15.75" thickBot="1">
      <c r="A140" s="147"/>
      <c r="B140" s="74"/>
      <c r="C140" s="76" t="s">
        <v>187</v>
      </c>
      <c r="D140" s="77" t="s">
        <v>187</v>
      </c>
      <c r="E140" s="70"/>
      <c r="F140" s="78" t="s">
        <v>201</v>
      </c>
    </row>
    <row r="141" spans="1:6" ht="15">
      <c r="A141" s="144"/>
      <c r="B141" s="145"/>
      <c r="C141" s="67" t="s">
        <v>40</v>
      </c>
      <c r="D141" s="146" t="s">
        <v>40</v>
      </c>
      <c r="E141" s="115"/>
      <c r="F141" s="71" t="s">
        <v>40</v>
      </c>
    </row>
    <row r="142" spans="1:6" ht="15">
      <c r="A142" s="157"/>
      <c r="B142" s="148" t="s">
        <v>110</v>
      </c>
      <c r="C142" s="87"/>
      <c r="D142" s="95"/>
      <c r="E142" s="96"/>
      <c r="F142" s="110"/>
    </row>
    <row r="143" spans="1:6" ht="3.75" customHeight="1">
      <c r="A143" s="157"/>
      <c r="B143" s="160"/>
      <c r="C143" s="93"/>
      <c r="D143" s="124"/>
      <c r="E143" s="125"/>
      <c r="F143" s="110"/>
    </row>
    <row r="144" spans="1:6" ht="15">
      <c r="A144" s="157"/>
      <c r="B144" s="148" t="s">
        <v>56</v>
      </c>
      <c r="C144" s="87"/>
      <c r="D144" s="95"/>
      <c r="E144" s="96"/>
      <c r="F144" s="90"/>
    </row>
    <row r="145" spans="1:6" ht="15">
      <c r="A145" s="158"/>
      <c r="B145" s="94" t="s">
        <v>94</v>
      </c>
      <c r="C145" s="87">
        <v>94390</v>
      </c>
      <c r="D145" s="107">
        <v>94390</v>
      </c>
      <c r="E145" s="102"/>
      <c r="F145" s="90">
        <v>97770</v>
      </c>
    </row>
    <row r="146" spans="1:6" ht="15">
      <c r="A146" s="84"/>
      <c r="B146" s="94" t="s">
        <v>95</v>
      </c>
      <c r="C146" s="87">
        <v>15770</v>
      </c>
      <c r="D146" s="107">
        <v>15770</v>
      </c>
      <c r="E146" s="102"/>
      <c r="F146" s="90">
        <v>16400</v>
      </c>
    </row>
    <row r="147" spans="1:6" ht="15">
      <c r="A147" s="157"/>
      <c r="B147" s="94" t="s">
        <v>96</v>
      </c>
      <c r="C147" s="87">
        <v>900</v>
      </c>
      <c r="D147" s="107">
        <v>900</v>
      </c>
      <c r="E147" s="102"/>
      <c r="F147" s="90">
        <v>900</v>
      </c>
    </row>
    <row r="148" spans="1:6" ht="15">
      <c r="A148" s="84">
        <f>A118+1</f>
        <v>12</v>
      </c>
      <c r="B148" s="94" t="s">
        <v>78</v>
      </c>
      <c r="C148" s="87">
        <v>20330</v>
      </c>
      <c r="D148" s="107">
        <v>30130</v>
      </c>
      <c r="E148" s="102"/>
      <c r="F148" s="90">
        <v>20260</v>
      </c>
    </row>
    <row r="149" spans="1:6" ht="15">
      <c r="A149" s="157"/>
      <c r="B149" s="94" t="s">
        <v>79</v>
      </c>
      <c r="C149" s="87">
        <v>8790</v>
      </c>
      <c r="D149" s="107">
        <v>8700</v>
      </c>
      <c r="E149" s="102"/>
      <c r="F149" s="90">
        <v>8850</v>
      </c>
    </row>
    <row r="150" spans="1:6" ht="15">
      <c r="A150" s="157"/>
      <c r="B150" s="94" t="s">
        <v>80</v>
      </c>
      <c r="C150" s="87">
        <v>18700</v>
      </c>
      <c r="D150" s="107">
        <v>17100</v>
      </c>
      <c r="E150" s="102"/>
      <c r="F150" s="90">
        <v>19000</v>
      </c>
    </row>
    <row r="151" spans="1:6" ht="15">
      <c r="A151" s="84"/>
      <c r="B151" s="94" t="s">
        <v>81</v>
      </c>
      <c r="C151" s="87">
        <v>6400</v>
      </c>
      <c r="D151" s="107">
        <v>9400</v>
      </c>
      <c r="E151" s="102"/>
      <c r="F151" s="90">
        <v>8800</v>
      </c>
    </row>
    <row r="152" spans="1:6" ht="15">
      <c r="A152" s="157"/>
      <c r="B152" s="99" t="s">
        <v>102</v>
      </c>
      <c r="C152" s="109">
        <f>SUM(C145:C151)</f>
        <v>165280</v>
      </c>
      <c r="D152" s="173">
        <f>SUM(D145:D151)</f>
        <v>176390</v>
      </c>
      <c r="E152" s="122"/>
      <c r="F152" s="121">
        <f>SUM(F145:F151)</f>
        <v>171980</v>
      </c>
    </row>
    <row r="153" spans="1:6" ht="3" customHeight="1">
      <c r="A153" s="157"/>
      <c r="B153" s="160"/>
      <c r="C153" s="93"/>
      <c r="D153" s="107"/>
      <c r="E153" s="122"/>
      <c r="F153" s="110"/>
    </row>
    <row r="154" spans="1:6" ht="15">
      <c r="A154" s="84">
        <f>A148</f>
        <v>12</v>
      </c>
      <c r="B154" s="94" t="s">
        <v>98</v>
      </c>
      <c r="C154" s="87">
        <v>6500</v>
      </c>
      <c r="D154" s="107">
        <v>16300</v>
      </c>
      <c r="E154" s="122"/>
      <c r="F154" s="90">
        <v>6500</v>
      </c>
    </row>
    <row r="155" spans="1:6" ht="15">
      <c r="A155" s="157"/>
      <c r="B155" s="99" t="s">
        <v>100</v>
      </c>
      <c r="C155" s="109">
        <f>SUM(C154)</f>
        <v>6500</v>
      </c>
      <c r="D155" s="159">
        <f>SUM(D154)</f>
        <v>16300</v>
      </c>
      <c r="E155" s="125"/>
      <c r="F155" s="121">
        <f>SUM(F154)</f>
        <v>6500</v>
      </c>
    </row>
    <row r="156" spans="1:6" ht="15">
      <c r="A156" s="157"/>
      <c r="B156" s="160"/>
      <c r="C156" s="93"/>
      <c r="D156" s="124"/>
      <c r="E156" s="125"/>
      <c r="F156" s="110"/>
    </row>
    <row r="157" spans="1:6" ht="15">
      <c r="A157" s="158"/>
      <c r="B157" s="99" t="s">
        <v>101</v>
      </c>
      <c r="C157" s="100">
        <f>SUM(C152-C155)</f>
        <v>158780</v>
      </c>
      <c r="D157" s="174">
        <f>SUM(D152-D155)</f>
        <v>160090</v>
      </c>
      <c r="E157" s="125"/>
      <c r="F157" s="112">
        <f>SUM(F152-F155)</f>
        <v>165480</v>
      </c>
    </row>
    <row r="158" spans="1:6" ht="15">
      <c r="A158" s="157"/>
      <c r="B158" s="94"/>
      <c r="C158" s="93"/>
      <c r="D158" s="124"/>
      <c r="E158" s="125"/>
      <c r="F158" s="110"/>
    </row>
    <row r="159" spans="1:6" ht="15">
      <c r="A159" s="157"/>
      <c r="B159" s="148" t="s">
        <v>57</v>
      </c>
      <c r="C159" s="87"/>
      <c r="D159" s="95"/>
      <c r="E159" s="96"/>
      <c r="F159" s="90"/>
    </row>
    <row r="160" spans="1:6" ht="15">
      <c r="A160" s="158"/>
      <c r="B160" s="94" t="s">
        <v>94</v>
      </c>
      <c r="C160" s="87">
        <v>95210</v>
      </c>
      <c r="D160" s="124">
        <v>95210</v>
      </c>
      <c r="E160" s="96"/>
      <c r="F160" s="90">
        <v>98510</v>
      </c>
    </row>
    <row r="161" spans="1:6" ht="15">
      <c r="A161" s="84"/>
      <c r="B161" s="184" t="s">
        <v>95</v>
      </c>
      <c r="C161" s="87">
        <v>23160</v>
      </c>
      <c r="D161" s="107">
        <v>23160</v>
      </c>
      <c r="E161" s="102"/>
      <c r="F161" s="90">
        <v>24130</v>
      </c>
    </row>
    <row r="162" spans="1:6" ht="15">
      <c r="A162" s="84"/>
      <c r="B162" s="94" t="s">
        <v>96</v>
      </c>
      <c r="C162" s="87">
        <v>1300</v>
      </c>
      <c r="D162" s="107">
        <v>1300</v>
      </c>
      <c r="E162" s="102"/>
      <c r="F162" s="90">
        <v>1300</v>
      </c>
    </row>
    <row r="163" spans="1:6" ht="15">
      <c r="A163" s="84">
        <f>A154</f>
        <v>12</v>
      </c>
      <c r="B163" s="94" t="s">
        <v>78</v>
      </c>
      <c r="C163" s="87">
        <v>25450</v>
      </c>
      <c r="D163" s="124">
        <v>31750</v>
      </c>
      <c r="E163" s="96"/>
      <c r="F163" s="90">
        <v>25380</v>
      </c>
    </row>
    <row r="164" spans="1:6" ht="15">
      <c r="A164" s="157"/>
      <c r="B164" s="94" t="s">
        <v>79</v>
      </c>
      <c r="C164" s="87">
        <v>8840</v>
      </c>
      <c r="D164" s="124">
        <v>8760</v>
      </c>
      <c r="E164" s="96"/>
      <c r="F164" s="90">
        <v>8900</v>
      </c>
    </row>
    <row r="165" spans="1:6" ht="15">
      <c r="A165" s="84"/>
      <c r="B165" s="94" t="s">
        <v>80</v>
      </c>
      <c r="C165" s="87">
        <v>40300</v>
      </c>
      <c r="D165" s="124">
        <v>37100</v>
      </c>
      <c r="E165" s="96"/>
      <c r="F165" s="90">
        <v>40400</v>
      </c>
    </row>
    <row r="166" spans="1:6" ht="15">
      <c r="A166" s="84">
        <f>A163+1</f>
        <v>13</v>
      </c>
      <c r="B166" s="94" t="s">
        <v>81</v>
      </c>
      <c r="C166" s="87">
        <v>12900</v>
      </c>
      <c r="D166" s="124">
        <v>19600</v>
      </c>
      <c r="E166" s="96"/>
      <c r="F166" s="90">
        <v>19600</v>
      </c>
    </row>
    <row r="167" spans="1:6" ht="15">
      <c r="A167" s="157"/>
      <c r="B167" s="99" t="s">
        <v>102</v>
      </c>
      <c r="C167" s="109">
        <f>SUM(C160:C166)</f>
        <v>207160</v>
      </c>
      <c r="D167" s="123">
        <f>SUM(D160:D166)</f>
        <v>216880</v>
      </c>
      <c r="E167" s="96"/>
      <c r="F167" s="121">
        <f>SUM(F160:F166)</f>
        <v>218220</v>
      </c>
    </row>
    <row r="168" spans="1:6" ht="3" customHeight="1">
      <c r="A168" s="157"/>
      <c r="B168" s="160"/>
      <c r="C168" s="93"/>
      <c r="D168" s="124"/>
      <c r="E168" s="125"/>
      <c r="F168" s="110"/>
    </row>
    <row r="169" spans="1:6" ht="15">
      <c r="A169" s="84">
        <f>A163</f>
        <v>12</v>
      </c>
      <c r="B169" s="94" t="s">
        <v>98</v>
      </c>
      <c r="C169" s="87">
        <v>8000</v>
      </c>
      <c r="D169" s="108">
        <v>14300</v>
      </c>
      <c r="E169" s="96"/>
      <c r="F169" s="119">
        <v>8000</v>
      </c>
    </row>
    <row r="170" spans="1:6" ht="15">
      <c r="A170" s="157"/>
      <c r="B170" s="99" t="s">
        <v>100</v>
      </c>
      <c r="C170" s="109">
        <f>SUM(C169)</f>
        <v>8000</v>
      </c>
      <c r="D170" s="159">
        <f>SUM(D169)</f>
        <v>14300</v>
      </c>
      <c r="E170" s="125"/>
      <c r="F170" s="121">
        <f>SUM(F169)</f>
        <v>8000</v>
      </c>
    </row>
    <row r="171" spans="1:6" ht="15" customHeight="1">
      <c r="A171" s="157"/>
      <c r="B171" s="160"/>
      <c r="C171" s="93"/>
      <c r="D171" s="124"/>
      <c r="E171" s="125"/>
      <c r="F171" s="110"/>
    </row>
    <row r="172" spans="1:6" ht="15" customHeight="1">
      <c r="A172" s="158"/>
      <c r="B172" s="99" t="s">
        <v>101</v>
      </c>
      <c r="C172" s="100">
        <f>SUM(C167-C170)</f>
        <v>199160</v>
      </c>
      <c r="D172" s="111">
        <f>SUM(D167-D170)</f>
        <v>202580</v>
      </c>
      <c r="E172" s="96"/>
      <c r="F172" s="112">
        <f>SUM(F167-F170)</f>
        <v>210220</v>
      </c>
    </row>
    <row r="173" spans="1:6" ht="4.5" customHeight="1" thickBot="1">
      <c r="A173" s="147"/>
      <c r="B173" s="163"/>
      <c r="C173" s="127"/>
      <c r="D173" s="176"/>
      <c r="E173" s="96"/>
      <c r="F173" s="177"/>
    </row>
    <row r="174" spans="1:6" ht="15.75" thickBot="1">
      <c r="A174" s="171"/>
      <c r="B174" s="185"/>
      <c r="C174" s="96"/>
      <c r="D174" s="96"/>
      <c r="E174" s="96"/>
      <c r="F174" s="132"/>
    </row>
    <row r="175" spans="1:6" ht="13.5" customHeight="1">
      <c r="A175" s="133" t="s">
        <v>103</v>
      </c>
      <c r="B175" s="179"/>
      <c r="C175" s="135"/>
      <c r="D175" s="135"/>
      <c r="E175" s="135"/>
      <c r="F175" s="137"/>
    </row>
    <row r="176" spans="1:6" ht="33.75" customHeight="1">
      <c r="A176" s="138">
        <f>A148</f>
        <v>12</v>
      </c>
      <c r="B176" s="359" t="s">
        <v>213</v>
      </c>
      <c r="C176" s="371"/>
      <c r="D176" s="371"/>
      <c r="E176" s="371"/>
      <c r="F176" s="370"/>
    </row>
    <row r="177" spans="1:6" s="72" customFormat="1" ht="33.75" customHeight="1">
      <c r="A177" s="138">
        <f>A166</f>
        <v>13</v>
      </c>
      <c r="B177" s="359" t="s">
        <v>206</v>
      </c>
      <c r="C177" s="359"/>
      <c r="D177" s="359"/>
      <c r="E177" s="359"/>
      <c r="F177" s="360"/>
    </row>
    <row r="178" spans="1:6" s="72" customFormat="1" ht="3.75" customHeight="1" thickBot="1">
      <c r="A178" s="140"/>
      <c r="B178" s="186"/>
      <c r="C178" s="187"/>
      <c r="D178" s="187"/>
      <c r="E178" s="187"/>
      <c r="F178" s="188"/>
    </row>
    <row r="179" spans="1:6" s="72" customFormat="1" ht="15.75" thickBot="1">
      <c r="A179" s="189"/>
      <c r="B179" s="165"/>
      <c r="C179" s="96"/>
      <c r="D179" s="96"/>
      <c r="E179" s="96"/>
      <c r="F179" s="132"/>
    </row>
    <row r="180" spans="1:6" s="72" customFormat="1" ht="15">
      <c r="A180" s="190" t="s">
        <v>111</v>
      </c>
      <c r="B180" s="134"/>
      <c r="C180" s="365">
        <f>SUM(C22,C37,C66,C84,C113,C130,C157,C172)</f>
        <v>2769180</v>
      </c>
      <c r="D180" s="365">
        <f>SUM(D22,D37,D66,D84,D113,D130,D157,D172)</f>
        <v>2691290</v>
      </c>
      <c r="E180" s="96"/>
      <c r="F180" s="367">
        <f>SUM(F22,F37,F66,F84,F113,F130,F157,F172)</f>
        <v>2768800</v>
      </c>
    </row>
    <row r="181" spans="1:6" s="72" customFormat="1" ht="15" customHeight="1" thickBot="1">
      <c r="A181" s="191" t="s">
        <v>112</v>
      </c>
      <c r="B181" s="142"/>
      <c r="C181" s="366"/>
      <c r="D181" s="366"/>
      <c r="E181" s="115"/>
      <c r="F181" s="368"/>
    </row>
    <row r="182" spans="1:6" s="72" customFormat="1" ht="15">
      <c r="A182" s="181"/>
      <c r="B182" s="192"/>
      <c r="C182" s="96"/>
      <c r="D182" s="96"/>
      <c r="E182" s="96"/>
      <c r="F182" s="132"/>
    </row>
    <row r="183" spans="1:6" s="72" customFormat="1" ht="18">
      <c r="A183" s="193" t="s">
        <v>58</v>
      </c>
      <c r="B183" s="182"/>
      <c r="C183" s="96"/>
      <c r="D183" s="96"/>
      <c r="E183" s="96"/>
      <c r="F183" s="132"/>
    </row>
    <row r="184" spans="1:6" s="72" customFormat="1" ht="15.75" thickBot="1">
      <c r="A184" s="181"/>
      <c r="B184" s="192"/>
      <c r="C184" s="96"/>
      <c r="D184" s="96"/>
      <c r="E184" s="96"/>
      <c r="F184" s="132"/>
    </row>
    <row r="185" spans="1:6" s="72" customFormat="1" ht="15">
      <c r="A185" s="144" t="s">
        <v>76</v>
      </c>
      <c r="B185" s="145"/>
      <c r="C185" s="68" t="s">
        <v>35</v>
      </c>
      <c r="D185" s="69" t="s">
        <v>36</v>
      </c>
      <c r="E185" s="70"/>
      <c r="F185" s="71" t="s">
        <v>190</v>
      </c>
    </row>
    <row r="186" spans="1:6" s="72" customFormat="1" ht="15.75" thickBot="1">
      <c r="A186" s="147"/>
      <c r="B186" s="74"/>
      <c r="C186" s="76" t="s">
        <v>187</v>
      </c>
      <c r="D186" s="77" t="s">
        <v>187</v>
      </c>
      <c r="E186" s="70"/>
      <c r="F186" s="78" t="s">
        <v>201</v>
      </c>
    </row>
    <row r="187" spans="1:6" s="72" customFormat="1" ht="15">
      <c r="A187" s="144"/>
      <c r="B187" s="145"/>
      <c r="C187" s="67" t="s">
        <v>40</v>
      </c>
      <c r="D187" s="146" t="s">
        <v>40</v>
      </c>
      <c r="E187" s="115"/>
      <c r="F187" s="71" t="s">
        <v>40</v>
      </c>
    </row>
    <row r="188" spans="1:6" s="72" customFormat="1" ht="15">
      <c r="A188" s="157"/>
      <c r="B188" s="148" t="s">
        <v>113</v>
      </c>
      <c r="C188" s="93"/>
      <c r="D188" s="95"/>
      <c r="E188" s="96"/>
      <c r="F188" s="110"/>
    </row>
    <row r="189" spans="1:6" s="72" customFormat="1" ht="15">
      <c r="A189" s="157"/>
      <c r="B189" s="94"/>
      <c r="C189" s="93"/>
      <c r="D189" s="95"/>
      <c r="E189" s="96"/>
      <c r="F189" s="110"/>
    </row>
    <row r="190" spans="1:6" s="72" customFormat="1" ht="15">
      <c r="A190" s="157"/>
      <c r="B190" s="148" t="s">
        <v>59</v>
      </c>
      <c r="C190" s="194"/>
      <c r="D190" s="95"/>
      <c r="E190" s="96"/>
      <c r="F190" s="110"/>
    </row>
    <row r="191" spans="1:6" s="72" customFormat="1" ht="15">
      <c r="A191" s="84">
        <f>A169+1</f>
        <v>13</v>
      </c>
      <c r="B191" s="94" t="s">
        <v>94</v>
      </c>
      <c r="C191" s="87">
        <v>909300</v>
      </c>
      <c r="D191" s="107">
        <v>958300</v>
      </c>
      <c r="E191" s="102"/>
      <c r="F191" s="90">
        <v>890340</v>
      </c>
    </row>
    <row r="192" spans="1:6" s="72" customFormat="1" ht="15">
      <c r="A192" s="84">
        <f>+A191+1</f>
        <v>14</v>
      </c>
      <c r="B192" s="94" t="s">
        <v>96</v>
      </c>
      <c r="C192" s="87">
        <v>542140</v>
      </c>
      <c r="D192" s="107">
        <v>551140</v>
      </c>
      <c r="E192" s="102"/>
      <c r="F192" s="90">
        <v>498900</v>
      </c>
    </row>
    <row r="193" spans="1:6" s="72" customFormat="1" ht="15">
      <c r="A193" s="84">
        <f>A192+1</f>
        <v>15</v>
      </c>
      <c r="B193" s="94" t="s">
        <v>78</v>
      </c>
      <c r="C193" s="87">
        <v>147180</v>
      </c>
      <c r="D193" s="107">
        <v>138180</v>
      </c>
      <c r="E193" s="102"/>
      <c r="F193" s="90">
        <v>146580</v>
      </c>
    </row>
    <row r="194" spans="1:6" s="72" customFormat="1" ht="15">
      <c r="A194" s="84"/>
      <c r="B194" s="94" t="s">
        <v>79</v>
      </c>
      <c r="C194" s="87">
        <v>600</v>
      </c>
      <c r="D194" s="107">
        <v>600</v>
      </c>
      <c r="E194" s="102"/>
      <c r="F194" s="90">
        <v>600</v>
      </c>
    </row>
    <row r="195" spans="1:6" s="72" customFormat="1" ht="15">
      <c r="A195" s="84">
        <f>A208</f>
        <v>18</v>
      </c>
      <c r="B195" s="94" t="s">
        <v>80</v>
      </c>
      <c r="C195" s="87">
        <v>137300</v>
      </c>
      <c r="D195" s="107">
        <v>127300</v>
      </c>
      <c r="E195" s="102"/>
      <c r="F195" s="90">
        <v>143000</v>
      </c>
    </row>
    <row r="196" spans="1:6" s="72" customFormat="1" ht="15">
      <c r="A196" s="157"/>
      <c r="B196" s="99" t="s">
        <v>102</v>
      </c>
      <c r="C196" s="109">
        <f>SUM(C191:C195)</f>
        <v>1736520</v>
      </c>
      <c r="D196" s="123">
        <f>SUM(D191:D195)</f>
        <v>1775520</v>
      </c>
      <c r="E196" s="96"/>
      <c r="F196" s="121">
        <f>SUM(F191:F195)</f>
        <v>1679420</v>
      </c>
    </row>
    <row r="197" spans="1:6" s="72" customFormat="1" ht="3" customHeight="1">
      <c r="A197" s="157"/>
      <c r="B197" s="94"/>
      <c r="C197" s="93"/>
      <c r="D197" s="95"/>
      <c r="E197" s="96"/>
      <c r="F197" s="110"/>
    </row>
    <row r="198" spans="1:6" s="72" customFormat="1" ht="15">
      <c r="A198" s="84">
        <f>+A193+1</f>
        <v>16</v>
      </c>
      <c r="B198" s="94" t="s">
        <v>98</v>
      </c>
      <c r="C198" s="87">
        <v>315700</v>
      </c>
      <c r="D198" s="107">
        <v>339700</v>
      </c>
      <c r="E198" s="102"/>
      <c r="F198" s="90">
        <v>329700</v>
      </c>
    </row>
    <row r="199" spans="1:6" s="72" customFormat="1" ht="15">
      <c r="A199" s="157"/>
      <c r="B199" s="99" t="s">
        <v>100</v>
      </c>
      <c r="C199" s="109">
        <f>SUM(C198)</f>
        <v>315700</v>
      </c>
      <c r="D199" s="159">
        <f>SUM(D198)</f>
        <v>339700</v>
      </c>
      <c r="E199" s="125"/>
      <c r="F199" s="121">
        <f>SUM(F198)</f>
        <v>329700</v>
      </c>
    </row>
    <row r="200" spans="1:6" s="72" customFormat="1" ht="15">
      <c r="A200" s="157"/>
      <c r="B200" s="94"/>
      <c r="C200" s="93"/>
      <c r="D200" s="95"/>
      <c r="E200" s="96"/>
      <c r="F200" s="110"/>
    </row>
    <row r="201" spans="1:6" s="72" customFormat="1" ht="15">
      <c r="A201" s="158"/>
      <c r="B201" s="99" t="s">
        <v>101</v>
      </c>
      <c r="C201" s="100">
        <f>SUM(C196-C199)</f>
        <v>1420820</v>
      </c>
      <c r="D201" s="111">
        <f>SUM(D196-D199)</f>
        <v>1435820</v>
      </c>
      <c r="E201" s="96"/>
      <c r="F201" s="112">
        <f>SUM(F196-F199)</f>
        <v>1349720</v>
      </c>
    </row>
    <row r="202" spans="1:6" s="72" customFormat="1" ht="15">
      <c r="A202" s="157"/>
      <c r="B202" s="94"/>
      <c r="C202" s="93"/>
      <c r="D202" s="95"/>
      <c r="E202" s="96"/>
      <c r="F202" s="110"/>
    </row>
    <row r="203" spans="1:6" s="72" customFormat="1" ht="15">
      <c r="A203" s="157"/>
      <c r="B203" s="148" t="s">
        <v>60</v>
      </c>
      <c r="C203" s="93"/>
      <c r="D203" s="95"/>
      <c r="E203" s="96"/>
      <c r="F203" s="110"/>
    </row>
    <row r="204" spans="1:6" s="72" customFormat="1" ht="15">
      <c r="A204" s="84">
        <f>A191</f>
        <v>13</v>
      </c>
      <c r="B204" s="94" t="s">
        <v>94</v>
      </c>
      <c r="C204" s="87">
        <v>676160</v>
      </c>
      <c r="D204" s="107">
        <v>782160</v>
      </c>
      <c r="E204" s="102"/>
      <c r="F204" s="90">
        <v>708090</v>
      </c>
    </row>
    <row r="205" spans="1:6" s="72" customFormat="1" ht="15">
      <c r="A205" s="84">
        <f>A192</f>
        <v>14</v>
      </c>
      <c r="B205" s="94" t="s">
        <v>96</v>
      </c>
      <c r="C205" s="87">
        <v>496540</v>
      </c>
      <c r="D205" s="107">
        <v>400540</v>
      </c>
      <c r="E205" s="102"/>
      <c r="F205" s="90">
        <v>443590</v>
      </c>
    </row>
    <row r="206" spans="1:6" s="72" customFormat="1" ht="15">
      <c r="A206" s="84">
        <f>+A198+1</f>
        <v>17</v>
      </c>
      <c r="B206" s="94" t="s">
        <v>78</v>
      </c>
      <c r="C206" s="87">
        <v>304060</v>
      </c>
      <c r="D206" s="107">
        <v>405060</v>
      </c>
      <c r="E206" s="102"/>
      <c r="F206" s="90">
        <v>244840</v>
      </c>
    </row>
    <row r="207" spans="1:6" s="72" customFormat="1" ht="15" customHeight="1" hidden="1">
      <c r="A207" s="84"/>
      <c r="B207" s="94" t="s">
        <v>79</v>
      </c>
      <c r="C207" s="87">
        <v>0</v>
      </c>
      <c r="D207" s="107">
        <v>0</v>
      </c>
      <c r="E207" s="102"/>
      <c r="F207" s="90">
        <v>0</v>
      </c>
    </row>
    <row r="208" spans="1:6" s="72" customFormat="1" ht="15">
      <c r="A208" s="84">
        <f>+A206+1</f>
        <v>18</v>
      </c>
      <c r="B208" s="94" t="s">
        <v>80</v>
      </c>
      <c r="C208" s="87">
        <v>182440</v>
      </c>
      <c r="D208" s="107">
        <v>172900</v>
      </c>
      <c r="E208" s="102"/>
      <c r="F208" s="90">
        <v>194300</v>
      </c>
    </row>
    <row r="209" spans="1:6" s="72" customFormat="1" ht="15">
      <c r="A209" s="84">
        <f>+A208+1</f>
        <v>19</v>
      </c>
      <c r="B209" s="94" t="s">
        <v>81</v>
      </c>
      <c r="C209" s="87">
        <v>193300</v>
      </c>
      <c r="D209" s="107">
        <v>189500</v>
      </c>
      <c r="E209" s="102"/>
      <c r="F209" s="90">
        <v>111700</v>
      </c>
    </row>
    <row r="210" spans="1:6" s="72" customFormat="1" ht="15">
      <c r="A210" s="157"/>
      <c r="B210" s="99" t="s">
        <v>102</v>
      </c>
      <c r="C210" s="109">
        <f>SUM(C204:C209)</f>
        <v>1852500</v>
      </c>
      <c r="D210" s="120">
        <f>SUM(D204:D209)</f>
        <v>1950160</v>
      </c>
      <c r="E210" s="102"/>
      <c r="F210" s="121">
        <f>SUM(F204:F209)</f>
        <v>1702520</v>
      </c>
    </row>
    <row r="211" spans="1:6" s="72" customFormat="1" ht="15">
      <c r="A211" s="157"/>
      <c r="B211" s="94"/>
      <c r="C211" s="93"/>
      <c r="D211" s="104"/>
      <c r="E211" s="102"/>
      <c r="F211" s="110"/>
    </row>
    <row r="212" spans="1:6" s="72" customFormat="1" ht="15">
      <c r="A212" s="84">
        <f>+A209+1</f>
        <v>20</v>
      </c>
      <c r="B212" s="94" t="s">
        <v>98</v>
      </c>
      <c r="C212" s="107">
        <v>1056000</v>
      </c>
      <c r="D212" s="107">
        <v>937000</v>
      </c>
      <c r="E212" s="102"/>
      <c r="F212" s="90">
        <v>1007000</v>
      </c>
    </row>
    <row r="213" spans="1:6" s="72" customFormat="1" ht="15" customHeight="1" hidden="1">
      <c r="A213" s="84"/>
      <c r="B213" s="94" t="s">
        <v>99</v>
      </c>
      <c r="C213" s="107">
        <v>0</v>
      </c>
      <c r="D213" s="107">
        <v>0</v>
      </c>
      <c r="E213" s="102"/>
      <c r="F213" s="90">
        <v>0</v>
      </c>
    </row>
    <row r="214" spans="1:6" s="72" customFormat="1" ht="15">
      <c r="A214" s="157"/>
      <c r="B214" s="99" t="s">
        <v>100</v>
      </c>
      <c r="C214" s="109">
        <f>SUM(C212:C213)</f>
        <v>1056000</v>
      </c>
      <c r="D214" s="123">
        <f>SUM(D212:D213)</f>
        <v>937000</v>
      </c>
      <c r="E214" s="96"/>
      <c r="F214" s="121">
        <f>SUM(F212:F213)</f>
        <v>1007000</v>
      </c>
    </row>
    <row r="215" spans="1:6" s="72" customFormat="1" ht="14.25" customHeight="1">
      <c r="A215" s="157"/>
      <c r="B215" s="160"/>
      <c r="C215" s="93"/>
      <c r="D215" s="95"/>
      <c r="E215" s="96"/>
      <c r="F215" s="110"/>
    </row>
    <row r="216" spans="1:6" s="72" customFormat="1" ht="15">
      <c r="A216" s="158"/>
      <c r="B216" s="99" t="s">
        <v>101</v>
      </c>
      <c r="C216" s="100">
        <f>SUM(C210-C214)</f>
        <v>796500</v>
      </c>
      <c r="D216" s="111">
        <f>SUM(D210-D214)</f>
        <v>1013160</v>
      </c>
      <c r="E216" s="96"/>
      <c r="F216" s="112">
        <f>SUM(F210-F214)</f>
        <v>695520</v>
      </c>
    </row>
    <row r="217" spans="1:6" s="72" customFormat="1" ht="4.5" customHeight="1" thickBot="1">
      <c r="A217" s="147"/>
      <c r="B217" s="163"/>
      <c r="C217" s="127"/>
      <c r="D217" s="176"/>
      <c r="E217" s="96"/>
      <c r="F217" s="177"/>
    </row>
    <row r="218" spans="1:6" s="72" customFormat="1" ht="15.75" thickBot="1">
      <c r="A218" s="181"/>
      <c r="B218" s="192"/>
      <c r="C218" s="96"/>
      <c r="D218" s="96"/>
      <c r="E218" s="96"/>
      <c r="F218" s="132"/>
    </row>
    <row r="219" spans="1:6" s="72" customFormat="1" ht="15">
      <c r="A219" s="133" t="s">
        <v>103</v>
      </c>
      <c r="B219" s="179"/>
      <c r="C219" s="135"/>
      <c r="D219" s="135"/>
      <c r="E219" s="135"/>
      <c r="F219" s="137"/>
    </row>
    <row r="220" spans="1:6" s="72" customFormat="1" ht="46.5" customHeight="1">
      <c r="A220" s="138">
        <f>A191</f>
        <v>13</v>
      </c>
      <c r="B220" s="359" t="s">
        <v>214</v>
      </c>
      <c r="C220" s="359"/>
      <c r="D220" s="359"/>
      <c r="E220" s="359"/>
      <c r="F220" s="360"/>
    </row>
    <row r="221" spans="1:6" s="72" customFormat="1" ht="35.25" customHeight="1">
      <c r="A221" s="138">
        <f>A192</f>
        <v>14</v>
      </c>
      <c r="B221" s="359" t="s">
        <v>215</v>
      </c>
      <c r="C221" s="359"/>
      <c r="D221" s="359"/>
      <c r="E221" s="359"/>
      <c r="F221" s="360"/>
    </row>
    <row r="222" spans="1:6" s="72" customFormat="1" ht="20.25" customHeight="1">
      <c r="A222" s="138">
        <f>A221+1</f>
        <v>15</v>
      </c>
      <c r="B222" s="359" t="s">
        <v>216</v>
      </c>
      <c r="C222" s="359"/>
      <c r="D222" s="359"/>
      <c r="E222" s="359"/>
      <c r="F222" s="360"/>
    </row>
    <row r="223" spans="1:6" s="72" customFormat="1" ht="19.5" customHeight="1">
      <c r="A223" s="138">
        <f>A198</f>
        <v>16</v>
      </c>
      <c r="B223" s="359" t="s">
        <v>217</v>
      </c>
      <c r="C223" s="359"/>
      <c r="D223" s="359"/>
      <c r="E223" s="359"/>
      <c r="F223" s="360"/>
    </row>
    <row r="224" spans="1:6" s="72" customFormat="1" ht="52.5" customHeight="1">
      <c r="A224" s="138">
        <f>A206</f>
        <v>17</v>
      </c>
      <c r="B224" s="359" t="s">
        <v>268</v>
      </c>
      <c r="C224" s="359"/>
      <c r="D224" s="359"/>
      <c r="E224" s="359"/>
      <c r="F224" s="360"/>
    </row>
    <row r="225" spans="1:6" ht="34.5" customHeight="1">
      <c r="A225" s="138">
        <f>A224+1</f>
        <v>18</v>
      </c>
      <c r="B225" s="359" t="s">
        <v>218</v>
      </c>
      <c r="C225" s="371"/>
      <c r="D225" s="371"/>
      <c r="E225" s="371"/>
      <c r="F225" s="370"/>
    </row>
    <row r="226" spans="1:6" ht="34.5" customHeight="1">
      <c r="A226" s="138">
        <f>A209</f>
        <v>19</v>
      </c>
      <c r="B226" s="359" t="s">
        <v>219</v>
      </c>
      <c r="C226" s="371"/>
      <c r="D226" s="371"/>
      <c r="E226" s="371"/>
      <c r="F226" s="370"/>
    </row>
    <row r="227" spans="1:6" ht="48" customHeight="1">
      <c r="A227" s="138">
        <f>A212</f>
        <v>20</v>
      </c>
      <c r="B227" s="359" t="s">
        <v>220</v>
      </c>
      <c r="C227" s="371"/>
      <c r="D227" s="371"/>
      <c r="E227" s="371"/>
      <c r="F227" s="370"/>
    </row>
    <row r="228" spans="1:6" ht="4.5" customHeight="1" thickBot="1">
      <c r="A228" s="180"/>
      <c r="B228" s="195"/>
      <c r="C228" s="187"/>
      <c r="D228" s="187"/>
      <c r="E228" s="187"/>
      <c r="F228" s="188"/>
    </row>
    <row r="229" spans="1:6" ht="17.25" customHeight="1">
      <c r="A229" s="189"/>
      <c r="B229" s="165"/>
      <c r="C229" s="96"/>
      <c r="D229" s="96"/>
      <c r="E229" s="96"/>
      <c r="F229" s="132"/>
    </row>
    <row r="230" spans="1:6" ht="18">
      <c r="A230" s="193" t="s">
        <v>58</v>
      </c>
      <c r="B230" s="182"/>
      <c r="C230" s="96"/>
      <c r="D230" s="96"/>
      <c r="E230" s="96"/>
      <c r="F230" s="132"/>
    </row>
    <row r="231" spans="1:6" s="175" customFormat="1" ht="15.75" thickBot="1">
      <c r="A231" s="181"/>
      <c r="B231" s="192"/>
      <c r="C231" s="96"/>
      <c r="D231" s="96"/>
      <c r="E231" s="96"/>
      <c r="F231" s="132"/>
    </row>
    <row r="232" spans="1:6" ht="15">
      <c r="A232" s="144" t="s">
        <v>76</v>
      </c>
      <c r="B232" s="145"/>
      <c r="C232" s="68" t="s">
        <v>35</v>
      </c>
      <c r="D232" s="69" t="s">
        <v>36</v>
      </c>
      <c r="E232" s="70"/>
      <c r="F232" s="71" t="s">
        <v>190</v>
      </c>
    </row>
    <row r="233" spans="1:6" ht="15.75" thickBot="1">
      <c r="A233" s="147"/>
      <c r="B233" s="74"/>
      <c r="C233" s="76" t="s">
        <v>187</v>
      </c>
      <c r="D233" s="77" t="s">
        <v>187</v>
      </c>
      <c r="E233" s="70"/>
      <c r="F233" s="78" t="s">
        <v>201</v>
      </c>
    </row>
    <row r="234" spans="1:6" ht="15">
      <c r="A234" s="157"/>
      <c r="B234" s="113"/>
      <c r="C234" s="67" t="s">
        <v>40</v>
      </c>
      <c r="D234" s="146" t="s">
        <v>40</v>
      </c>
      <c r="E234" s="115"/>
      <c r="F234" s="71" t="s">
        <v>40</v>
      </c>
    </row>
    <row r="235" spans="1:6" ht="15">
      <c r="A235" s="157"/>
      <c r="B235" s="148" t="s">
        <v>114</v>
      </c>
      <c r="C235" s="93"/>
      <c r="D235" s="95"/>
      <c r="E235" s="96"/>
      <c r="F235" s="110"/>
    </row>
    <row r="236" spans="1:6" ht="15">
      <c r="A236" s="157"/>
      <c r="B236" s="94"/>
      <c r="C236" s="93"/>
      <c r="D236" s="95"/>
      <c r="E236" s="96"/>
      <c r="F236" s="110"/>
    </row>
    <row r="237" spans="1:6" ht="15">
      <c r="A237" s="84">
        <f>+A212+1</f>
        <v>21</v>
      </c>
      <c r="B237" s="94" t="s">
        <v>94</v>
      </c>
      <c r="C237" s="87">
        <v>511520</v>
      </c>
      <c r="D237" s="107">
        <v>503520</v>
      </c>
      <c r="E237" s="102"/>
      <c r="F237" s="90">
        <v>527580</v>
      </c>
    </row>
    <row r="238" spans="1:6" ht="15" customHeight="1" hidden="1">
      <c r="A238" s="157"/>
      <c r="B238" s="94" t="s">
        <v>95</v>
      </c>
      <c r="C238" s="87">
        <v>0</v>
      </c>
      <c r="D238" s="107">
        <v>0</v>
      </c>
      <c r="E238" s="102"/>
      <c r="F238" s="90">
        <v>0</v>
      </c>
    </row>
    <row r="239" spans="1:6" ht="15">
      <c r="A239" s="84">
        <f>+A237+1</f>
        <v>22</v>
      </c>
      <c r="B239" s="94" t="s">
        <v>96</v>
      </c>
      <c r="C239" s="87">
        <v>205030</v>
      </c>
      <c r="D239" s="107">
        <v>197030</v>
      </c>
      <c r="E239" s="102"/>
      <c r="F239" s="90">
        <v>196240</v>
      </c>
    </row>
    <row r="240" spans="1:6" ht="15">
      <c r="A240" s="84">
        <f>+A239+1</f>
        <v>23</v>
      </c>
      <c r="B240" s="94" t="s">
        <v>78</v>
      </c>
      <c r="C240" s="87">
        <v>67820</v>
      </c>
      <c r="D240" s="107">
        <v>77820</v>
      </c>
      <c r="E240" s="102"/>
      <c r="F240" s="90">
        <v>67710</v>
      </c>
    </row>
    <row r="241" spans="1:6" s="72" customFormat="1" ht="15" customHeight="1" hidden="1">
      <c r="A241" s="84"/>
      <c r="B241" s="94" t="s">
        <v>79</v>
      </c>
      <c r="C241" s="87">
        <v>0</v>
      </c>
      <c r="D241" s="107">
        <v>2000</v>
      </c>
      <c r="E241" s="102"/>
      <c r="F241" s="90">
        <v>0</v>
      </c>
    </row>
    <row r="242" spans="1:6" s="72" customFormat="1" ht="15">
      <c r="A242" s="84">
        <f>+A240+1</f>
        <v>24</v>
      </c>
      <c r="B242" s="94" t="s">
        <v>80</v>
      </c>
      <c r="C242" s="87">
        <v>96600</v>
      </c>
      <c r="D242" s="107">
        <v>81300</v>
      </c>
      <c r="E242" s="102"/>
      <c r="F242" s="90">
        <v>86500</v>
      </c>
    </row>
    <row r="243" spans="1:6" s="72" customFormat="1" ht="15">
      <c r="A243" s="84"/>
      <c r="B243" s="94" t="s">
        <v>81</v>
      </c>
      <c r="C243" s="87">
        <v>2400</v>
      </c>
      <c r="D243" s="107">
        <v>2400</v>
      </c>
      <c r="E243" s="102"/>
      <c r="F243" s="90">
        <v>1500</v>
      </c>
    </row>
    <row r="244" spans="1:6" s="72" customFormat="1" ht="15">
      <c r="A244" s="157"/>
      <c r="B244" s="99" t="s">
        <v>102</v>
      </c>
      <c r="C244" s="109">
        <f>SUM(C237:C243)</f>
        <v>883370</v>
      </c>
      <c r="D244" s="120">
        <f>SUM(D237:D243)</f>
        <v>864070</v>
      </c>
      <c r="E244" s="102"/>
      <c r="F244" s="121">
        <f>SUM(F237:F243)</f>
        <v>879530</v>
      </c>
    </row>
    <row r="245" spans="1:6" s="72" customFormat="1" ht="3" customHeight="1">
      <c r="A245" s="157"/>
      <c r="B245" s="94"/>
      <c r="C245" s="93"/>
      <c r="D245" s="104"/>
      <c r="E245" s="102"/>
      <c r="F245" s="110"/>
    </row>
    <row r="246" spans="1:6" ht="15">
      <c r="A246" s="157"/>
      <c r="B246" s="94" t="s">
        <v>115</v>
      </c>
      <c r="C246" s="87">
        <v>142000</v>
      </c>
      <c r="D246" s="107">
        <v>142000</v>
      </c>
      <c r="E246" s="102"/>
      <c r="F246" s="90">
        <v>142000</v>
      </c>
    </row>
    <row r="247" spans="1:6" ht="15">
      <c r="A247" s="157"/>
      <c r="B247" s="99" t="s">
        <v>100</v>
      </c>
      <c r="C247" s="109">
        <f>SUM(C246:C246)</f>
        <v>142000</v>
      </c>
      <c r="D247" s="120">
        <f>SUM(D246:D246)</f>
        <v>142000</v>
      </c>
      <c r="E247" s="102"/>
      <c r="F247" s="121">
        <f>SUM(F246:F246)</f>
        <v>142000</v>
      </c>
    </row>
    <row r="248" spans="1:6" ht="15">
      <c r="A248" s="157"/>
      <c r="B248" s="94"/>
      <c r="C248" s="93"/>
      <c r="D248" s="95"/>
      <c r="E248" s="96"/>
      <c r="F248" s="110"/>
    </row>
    <row r="249" spans="1:6" ht="15">
      <c r="A249" s="158"/>
      <c r="B249" s="99" t="s">
        <v>101</v>
      </c>
      <c r="C249" s="100">
        <f>SUM(C244-C247)</f>
        <v>741370</v>
      </c>
      <c r="D249" s="111">
        <f>SUM(D244-D247)</f>
        <v>722070</v>
      </c>
      <c r="E249" s="96"/>
      <c r="F249" s="112">
        <f>SUM(F244-F247)</f>
        <v>737530</v>
      </c>
    </row>
    <row r="250" spans="1:6" ht="3.75" customHeight="1" thickBot="1">
      <c r="A250" s="147"/>
      <c r="B250" s="163"/>
      <c r="C250" s="127"/>
      <c r="D250" s="176"/>
      <c r="E250" s="96"/>
      <c r="F250" s="177"/>
    </row>
    <row r="251" spans="1:6" ht="15.75" thickBot="1">
      <c r="A251" s="181"/>
      <c r="B251" s="192"/>
      <c r="C251" s="96"/>
      <c r="D251" s="96"/>
      <c r="E251" s="96"/>
      <c r="F251" s="132"/>
    </row>
    <row r="252" spans="1:6" ht="15">
      <c r="A252" s="133" t="s">
        <v>103</v>
      </c>
      <c r="B252" s="179"/>
      <c r="C252" s="135"/>
      <c r="D252" s="135"/>
      <c r="E252" s="135"/>
      <c r="F252" s="137"/>
    </row>
    <row r="253" spans="1:6" s="197" customFormat="1" ht="36" customHeight="1">
      <c r="A253" s="138">
        <f>A237</f>
        <v>21</v>
      </c>
      <c r="B253" s="359" t="s">
        <v>221</v>
      </c>
      <c r="C253" s="359"/>
      <c r="D253" s="359"/>
      <c r="E253" s="359"/>
      <c r="F253" s="360"/>
    </row>
    <row r="254" spans="1:6" s="197" customFormat="1" ht="36" customHeight="1">
      <c r="A254" s="138">
        <f>A239</f>
        <v>22</v>
      </c>
      <c r="B254" s="359" t="s">
        <v>222</v>
      </c>
      <c r="C254" s="359"/>
      <c r="D254" s="359"/>
      <c r="E254" s="359"/>
      <c r="F254" s="360"/>
    </row>
    <row r="255" spans="1:6" s="197" customFormat="1" ht="21.75" customHeight="1">
      <c r="A255" s="138">
        <f>A240</f>
        <v>23</v>
      </c>
      <c r="B255" s="359" t="s">
        <v>223</v>
      </c>
      <c r="C255" s="359"/>
      <c r="D255" s="359"/>
      <c r="E255" s="359"/>
      <c r="F255" s="360"/>
    </row>
    <row r="256" spans="1:6" s="197" customFormat="1" ht="36" customHeight="1">
      <c r="A256" s="138">
        <f>A242</f>
        <v>24</v>
      </c>
      <c r="B256" s="359" t="s">
        <v>218</v>
      </c>
      <c r="C256" s="371"/>
      <c r="D256" s="371"/>
      <c r="E256" s="371"/>
      <c r="F256" s="370"/>
    </row>
    <row r="257" spans="1:6" s="72" customFormat="1" ht="4.5" customHeight="1" thickBot="1">
      <c r="A257" s="196"/>
      <c r="B257" s="186"/>
      <c r="C257" s="187"/>
      <c r="D257" s="298"/>
      <c r="E257" s="298"/>
      <c r="F257" s="188"/>
    </row>
    <row r="258" spans="1:6" s="72" customFormat="1" ht="18">
      <c r="A258" s="193" t="s">
        <v>58</v>
      </c>
      <c r="B258" s="182"/>
      <c r="C258" s="96"/>
      <c r="D258" s="96"/>
      <c r="E258" s="96"/>
      <c r="F258" s="132"/>
    </row>
    <row r="259" spans="1:6" s="72" customFormat="1" ht="15.75" thickBot="1">
      <c r="A259" s="181"/>
      <c r="B259" s="192"/>
      <c r="C259" s="96"/>
      <c r="D259" s="96"/>
      <c r="E259" s="96"/>
      <c r="F259" s="132"/>
    </row>
    <row r="260" spans="1:6" s="197" customFormat="1" ht="15">
      <c r="A260" s="144" t="s">
        <v>76</v>
      </c>
      <c r="B260" s="145"/>
      <c r="C260" s="68" t="s">
        <v>35</v>
      </c>
      <c r="D260" s="69" t="s">
        <v>36</v>
      </c>
      <c r="E260" s="70"/>
      <c r="F260" s="71" t="s">
        <v>190</v>
      </c>
    </row>
    <row r="261" spans="1:6" ht="15.75" thickBot="1">
      <c r="A261" s="147"/>
      <c r="B261" s="74"/>
      <c r="C261" s="76" t="s">
        <v>187</v>
      </c>
      <c r="D261" s="77" t="s">
        <v>187</v>
      </c>
      <c r="E261" s="70"/>
      <c r="F261" s="78" t="s">
        <v>201</v>
      </c>
    </row>
    <row r="262" spans="1:6" ht="15">
      <c r="A262" s="157"/>
      <c r="B262" s="145"/>
      <c r="C262" s="67" t="s">
        <v>40</v>
      </c>
      <c r="D262" s="146" t="s">
        <v>40</v>
      </c>
      <c r="E262" s="115"/>
      <c r="F262" s="71" t="s">
        <v>40</v>
      </c>
    </row>
    <row r="263" spans="1:6" ht="15">
      <c r="A263" s="157"/>
      <c r="B263" s="148" t="s">
        <v>116</v>
      </c>
      <c r="C263" s="93"/>
      <c r="D263" s="95"/>
      <c r="E263" s="96"/>
      <c r="F263" s="110"/>
    </row>
    <row r="264" spans="1:6" ht="15">
      <c r="A264" s="157"/>
      <c r="B264" s="148" t="s">
        <v>117</v>
      </c>
      <c r="C264" s="93"/>
      <c r="D264" s="95"/>
      <c r="E264" s="96"/>
      <c r="F264" s="110"/>
    </row>
    <row r="265" spans="1:6" ht="15">
      <c r="A265" s="84"/>
      <c r="B265" s="94" t="s">
        <v>94</v>
      </c>
      <c r="C265" s="87">
        <v>86590</v>
      </c>
      <c r="D265" s="107">
        <v>85590</v>
      </c>
      <c r="E265" s="102"/>
      <c r="F265" s="90">
        <v>89020</v>
      </c>
    </row>
    <row r="266" spans="1:6" ht="15">
      <c r="A266" s="84"/>
      <c r="B266" s="94" t="s">
        <v>96</v>
      </c>
      <c r="C266" s="87">
        <v>4350</v>
      </c>
      <c r="D266" s="107">
        <v>4350</v>
      </c>
      <c r="E266" s="102"/>
      <c r="F266" s="90">
        <v>4350</v>
      </c>
    </row>
    <row r="267" spans="1:6" s="72" customFormat="1" ht="15">
      <c r="A267" s="84"/>
      <c r="B267" s="94" t="s">
        <v>78</v>
      </c>
      <c r="C267" s="87">
        <v>62300</v>
      </c>
      <c r="D267" s="107">
        <v>62300</v>
      </c>
      <c r="E267" s="102"/>
      <c r="F267" s="90">
        <v>58080</v>
      </c>
    </row>
    <row r="268" spans="1:6" ht="15">
      <c r="A268" s="84"/>
      <c r="B268" s="94" t="s">
        <v>80</v>
      </c>
      <c r="C268" s="87">
        <v>32800</v>
      </c>
      <c r="D268" s="107">
        <v>30400</v>
      </c>
      <c r="E268" s="102"/>
      <c r="F268" s="90">
        <v>32700</v>
      </c>
    </row>
    <row r="269" spans="1:6" ht="15">
      <c r="A269" s="157"/>
      <c r="B269" s="99" t="s">
        <v>102</v>
      </c>
      <c r="C269" s="109">
        <f>SUM(C265:C268)</f>
        <v>186040</v>
      </c>
      <c r="D269" s="120">
        <f>SUM(D265:D268)</f>
        <v>182640</v>
      </c>
      <c r="E269" s="102"/>
      <c r="F269" s="121">
        <f>SUM(F265:F268)</f>
        <v>184150</v>
      </c>
    </row>
    <row r="270" spans="1:6" s="72" customFormat="1" ht="2.25" customHeight="1">
      <c r="A270" s="157"/>
      <c r="B270" s="94"/>
      <c r="C270" s="93"/>
      <c r="D270" s="104"/>
      <c r="E270" s="102"/>
      <c r="F270" s="110"/>
    </row>
    <row r="271" spans="1:6" ht="15">
      <c r="A271" s="84">
        <f>A242+1</f>
        <v>25</v>
      </c>
      <c r="B271" s="94" t="s">
        <v>98</v>
      </c>
      <c r="C271" s="87">
        <v>165000</v>
      </c>
      <c r="D271" s="107">
        <v>180000</v>
      </c>
      <c r="E271" s="102"/>
      <c r="F271" s="90">
        <v>185000</v>
      </c>
    </row>
    <row r="272" spans="1:6" ht="15">
      <c r="A272" s="157"/>
      <c r="B272" s="99" t="s">
        <v>100</v>
      </c>
      <c r="C272" s="109">
        <f>SUM(C271:C271)</f>
        <v>165000</v>
      </c>
      <c r="D272" s="123">
        <f>SUM(D271:D271)</f>
        <v>180000</v>
      </c>
      <c r="E272" s="96"/>
      <c r="F272" s="121">
        <f>SUM(F271:F271)</f>
        <v>185000</v>
      </c>
    </row>
    <row r="273" spans="1:6" ht="15">
      <c r="A273" s="157"/>
      <c r="B273" s="94"/>
      <c r="C273" s="93"/>
      <c r="D273" s="95"/>
      <c r="E273" s="96"/>
      <c r="F273" s="110"/>
    </row>
    <row r="274" spans="1:6" ht="15">
      <c r="A274" s="158"/>
      <c r="B274" s="99" t="s">
        <v>101</v>
      </c>
      <c r="C274" s="100">
        <f>SUM(C269-C272)</f>
        <v>21040</v>
      </c>
      <c r="D274" s="111">
        <f>SUM(D269-D272)</f>
        <v>2640</v>
      </c>
      <c r="E274" s="96"/>
      <c r="F274" s="112">
        <f>SUM(F269-F272)</f>
        <v>-850</v>
      </c>
    </row>
    <row r="275" spans="1:6" ht="15">
      <c r="A275" s="157"/>
      <c r="B275" s="99"/>
      <c r="C275" s="93"/>
      <c r="D275" s="95"/>
      <c r="E275" s="96"/>
      <c r="F275" s="110"/>
    </row>
    <row r="276" spans="1:6" ht="15">
      <c r="A276" s="157"/>
      <c r="B276" s="148" t="s">
        <v>61</v>
      </c>
      <c r="C276" s="93"/>
      <c r="D276" s="95"/>
      <c r="E276" s="96"/>
      <c r="F276" s="110"/>
    </row>
    <row r="277" spans="1:6" ht="15" customHeight="1" hidden="1">
      <c r="A277" s="84"/>
      <c r="B277" s="94" t="s">
        <v>94</v>
      </c>
      <c r="C277" s="87">
        <v>0</v>
      </c>
      <c r="D277" s="107">
        <v>0</v>
      </c>
      <c r="E277" s="102"/>
      <c r="F277" s="90">
        <v>0</v>
      </c>
    </row>
    <row r="278" spans="1:6" ht="15">
      <c r="A278" s="84">
        <f>+A271+1</f>
        <v>26</v>
      </c>
      <c r="B278" s="94" t="s">
        <v>95</v>
      </c>
      <c r="C278" s="87">
        <v>21980</v>
      </c>
      <c r="D278" s="107">
        <v>8080</v>
      </c>
      <c r="E278" s="102"/>
      <c r="F278" s="90">
        <v>10760</v>
      </c>
    </row>
    <row r="279" spans="1:6" ht="15">
      <c r="A279" s="157"/>
      <c r="B279" s="94" t="s">
        <v>96</v>
      </c>
      <c r="C279" s="87">
        <v>0</v>
      </c>
      <c r="D279" s="107">
        <v>0</v>
      </c>
      <c r="E279" s="122"/>
      <c r="F279" s="90">
        <v>0</v>
      </c>
    </row>
    <row r="280" spans="1:6" ht="15">
      <c r="A280" s="84"/>
      <c r="B280" s="94" t="s">
        <v>78</v>
      </c>
      <c r="C280" s="87">
        <v>2740</v>
      </c>
      <c r="D280" s="107">
        <v>240</v>
      </c>
      <c r="E280" s="102"/>
      <c r="F280" s="90">
        <v>2740</v>
      </c>
    </row>
    <row r="281" spans="1:6" ht="15">
      <c r="A281" s="84">
        <f>+A278</f>
        <v>26</v>
      </c>
      <c r="B281" s="94" t="s">
        <v>79</v>
      </c>
      <c r="C281" s="87">
        <v>51820</v>
      </c>
      <c r="D281" s="107">
        <v>66350</v>
      </c>
      <c r="E281" s="102"/>
      <c r="F281" s="90">
        <v>53450</v>
      </c>
    </row>
    <row r="282" spans="1:6" ht="15">
      <c r="A282" s="84"/>
      <c r="B282" s="94" t="s">
        <v>80</v>
      </c>
      <c r="C282" s="87">
        <v>13400</v>
      </c>
      <c r="D282" s="107">
        <v>12100</v>
      </c>
      <c r="E282" s="102"/>
      <c r="F282" s="90">
        <v>13400</v>
      </c>
    </row>
    <row r="283" spans="1:6" ht="15">
      <c r="A283" s="84"/>
      <c r="B283" s="94" t="s">
        <v>81</v>
      </c>
      <c r="C283" s="87">
        <v>9100</v>
      </c>
      <c r="D283" s="107">
        <v>4900</v>
      </c>
      <c r="E283" s="102"/>
      <c r="F283" s="90">
        <v>4900</v>
      </c>
    </row>
    <row r="284" spans="1:6" ht="15">
      <c r="A284" s="157"/>
      <c r="B284" s="99" t="s">
        <v>102</v>
      </c>
      <c r="C284" s="109">
        <f>SUM(C277:C283)</f>
        <v>99040</v>
      </c>
      <c r="D284" s="123">
        <f>SUM(D277:D283)</f>
        <v>91670</v>
      </c>
      <c r="E284" s="96"/>
      <c r="F284" s="121">
        <f>SUM(F277:F283)</f>
        <v>85250</v>
      </c>
    </row>
    <row r="285" spans="1:6" ht="3" customHeight="1">
      <c r="A285" s="157"/>
      <c r="B285" s="94"/>
      <c r="C285" s="93"/>
      <c r="D285" s="95"/>
      <c r="E285" s="96"/>
      <c r="F285" s="110"/>
    </row>
    <row r="286" spans="1:6" ht="15">
      <c r="A286" s="157"/>
      <c r="B286" s="94" t="s">
        <v>98</v>
      </c>
      <c r="C286" s="87">
        <v>1890</v>
      </c>
      <c r="D286" s="107">
        <v>1890</v>
      </c>
      <c r="E286" s="102"/>
      <c r="F286" s="90">
        <v>1890</v>
      </c>
    </row>
    <row r="287" spans="1:6" ht="15">
      <c r="A287" s="157"/>
      <c r="B287" s="99" t="s">
        <v>100</v>
      </c>
      <c r="C287" s="109">
        <f>SUM(C286)</f>
        <v>1890</v>
      </c>
      <c r="D287" s="120">
        <f>SUM(D286)</f>
        <v>1890</v>
      </c>
      <c r="E287" s="102"/>
      <c r="F287" s="121">
        <f>SUM(F286)</f>
        <v>1890</v>
      </c>
    </row>
    <row r="288" spans="1:6" ht="15">
      <c r="A288" s="157"/>
      <c r="B288" s="94"/>
      <c r="C288" s="93"/>
      <c r="D288" s="95"/>
      <c r="E288" s="96"/>
      <c r="F288" s="110"/>
    </row>
    <row r="289" spans="1:6" ht="15">
      <c r="A289" s="158"/>
      <c r="B289" s="99" t="s">
        <v>101</v>
      </c>
      <c r="C289" s="100">
        <f>SUM(C284-C287)</f>
        <v>97150</v>
      </c>
      <c r="D289" s="111">
        <f>SUM(D284-D287)</f>
        <v>89780</v>
      </c>
      <c r="E289" s="96"/>
      <c r="F289" s="112">
        <f>SUM(F284-F287)</f>
        <v>83360</v>
      </c>
    </row>
    <row r="290" spans="1:6" ht="15">
      <c r="A290" s="157"/>
      <c r="B290" s="99"/>
      <c r="C290" s="93"/>
      <c r="D290" s="95"/>
      <c r="E290" s="96"/>
      <c r="F290" s="110"/>
    </row>
    <row r="291" spans="1:6" ht="15">
      <c r="A291" s="157"/>
      <c r="B291" s="148" t="s">
        <v>62</v>
      </c>
      <c r="C291" s="93"/>
      <c r="D291" s="95"/>
      <c r="E291" s="96"/>
      <c r="F291" s="110"/>
    </row>
    <row r="292" spans="1:6" ht="15">
      <c r="A292" s="84">
        <f>+A281+1</f>
        <v>27</v>
      </c>
      <c r="B292" s="94" t="s">
        <v>94</v>
      </c>
      <c r="C292" s="87">
        <v>182990</v>
      </c>
      <c r="D292" s="107">
        <v>186990</v>
      </c>
      <c r="E292" s="102"/>
      <c r="F292" s="90">
        <v>195530</v>
      </c>
    </row>
    <row r="293" spans="1:6" ht="15" customHeight="1" hidden="1">
      <c r="A293" s="157"/>
      <c r="B293" s="94" t="s">
        <v>95</v>
      </c>
      <c r="C293" s="87">
        <v>0</v>
      </c>
      <c r="D293" s="107">
        <v>0</v>
      </c>
      <c r="E293" s="122"/>
      <c r="F293" s="90">
        <v>30</v>
      </c>
    </row>
    <row r="294" spans="1:6" ht="15">
      <c r="A294" s="84">
        <f>+A292+1</f>
        <v>28</v>
      </c>
      <c r="B294" s="94" t="s">
        <v>96</v>
      </c>
      <c r="C294" s="87">
        <v>18600</v>
      </c>
      <c r="D294" s="107">
        <v>18600</v>
      </c>
      <c r="E294" s="102"/>
      <c r="F294" s="90">
        <v>26610</v>
      </c>
    </row>
    <row r="295" spans="1:6" ht="15">
      <c r="A295" s="84"/>
      <c r="B295" s="94" t="s">
        <v>78</v>
      </c>
      <c r="C295" s="87">
        <v>22200</v>
      </c>
      <c r="D295" s="107">
        <v>22200</v>
      </c>
      <c r="E295" s="102"/>
      <c r="F295" s="90">
        <v>21880</v>
      </c>
    </row>
    <row r="296" spans="1:6" ht="15">
      <c r="A296" s="84"/>
      <c r="B296" s="94" t="s">
        <v>80</v>
      </c>
      <c r="C296" s="87">
        <v>52900</v>
      </c>
      <c r="D296" s="107">
        <v>48500</v>
      </c>
      <c r="E296" s="102"/>
      <c r="F296" s="90">
        <v>52900</v>
      </c>
    </row>
    <row r="297" spans="1:6" ht="15">
      <c r="A297" s="157"/>
      <c r="B297" s="99" t="s">
        <v>102</v>
      </c>
      <c r="C297" s="109">
        <f>SUM(C292:C296)</f>
        <v>276690</v>
      </c>
      <c r="D297" s="120">
        <f>SUM(D292:D296)</f>
        <v>276290</v>
      </c>
      <c r="E297" s="102"/>
      <c r="F297" s="121">
        <f>SUM(F292:F296)</f>
        <v>296950</v>
      </c>
    </row>
    <row r="298" spans="1:6" ht="3" customHeight="1">
      <c r="A298" s="157"/>
      <c r="B298" s="94"/>
      <c r="C298" s="93"/>
      <c r="D298" s="104"/>
      <c r="E298" s="102"/>
      <c r="F298" s="110"/>
    </row>
    <row r="299" spans="1:6" ht="15">
      <c r="A299" s="84"/>
      <c r="B299" s="94" t="s">
        <v>98</v>
      </c>
      <c r="C299" s="87">
        <v>15000</v>
      </c>
      <c r="D299" s="107">
        <v>18000</v>
      </c>
      <c r="E299" s="102"/>
      <c r="F299" s="90">
        <v>18000</v>
      </c>
    </row>
    <row r="300" spans="1:6" ht="15">
      <c r="A300" s="157"/>
      <c r="B300" s="99" t="s">
        <v>100</v>
      </c>
      <c r="C300" s="109">
        <f>SUM(C299)</f>
        <v>15000</v>
      </c>
      <c r="D300" s="120">
        <f>SUM(D299)</f>
        <v>18000</v>
      </c>
      <c r="E300" s="102"/>
      <c r="F300" s="121">
        <f>SUM(F299)</f>
        <v>18000</v>
      </c>
    </row>
    <row r="301" spans="1:6" ht="15">
      <c r="A301" s="157"/>
      <c r="B301" s="94"/>
      <c r="C301" s="93"/>
      <c r="D301" s="95"/>
      <c r="E301" s="96"/>
      <c r="F301" s="110"/>
    </row>
    <row r="302" spans="1:6" ht="15">
      <c r="A302" s="158"/>
      <c r="B302" s="99" t="s">
        <v>101</v>
      </c>
      <c r="C302" s="100">
        <f>SUM(C297-C300)</f>
        <v>261690</v>
      </c>
      <c r="D302" s="111">
        <f>SUM(D297-D300)</f>
        <v>258290</v>
      </c>
      <c r="E302" s="96"/>
      <c r="F302" s="112">
        <f>SUM(F297-F300)</f>
        <v>278950</v>
      </c>
    </row>
    <row r="303" spans="1:6" ht="4.5" customHeight="1" thickBot="1">
      <c r="A303" s="147"/>
      <c r="B303" s="163"/>
      <c r="C303" s="127"/>
      <c r="D303" s="176"/>
      <c r="E303" s="96"/>
      <c r="F303" s="177"/>
    </row>
    <row r="304" spans="1:6" ht="10.5" customHeight="1" thickBot="1">
      <c r="A304" s="181"/>
      <c r="B304" s="185"/>
      <c r="C304" s="96"/>
      <c r="D304" s="96"/>
      <c r="E304" s="96"/>
      <c r="F304" s="132"/>
    </row>
    <row r="305" spans="1:6" ht="15">
      <c r="A305" s="198" t="s">
        <v>103</v>
      </c>
      <c r="B305" s="179"/>
      <c r="C305" s="135"/>
      <c r="D305" s="135"/>
      <c r="E305" s="135"/>
      <c r="F305" s="137"/>
    </row>
    <row r="306" spans="1:6" ht="32.25" customHeight="1">
      <c r="A306" s="138">
        <f>A271</f>
        <v>25</v>
      </c>
      <c r="B306" s="359" t="s">
        <v>224</v>
      </c>
      <c r="C306" s="359"/>
      <c r="D306" s="359"/>
      <c r="E306" s="359"/>
      <c r="F306" s="360"/>
    </row>
    <row r="307" spans="1:6" ht="33.75" customHeight="1">
      <c r="A307" s="138">
        <f>A278</f>
        <v>26</v>
      </c>
      <c r="B307" s="359" t="s">
        <v>225</v>
      </c>
      <c r="C307" s="359"/>
      <c r="D307" s="359"/>
      <c r="E307" s="359"/>
      <c r="F307" s="360"/>
    </row>
    <row r="308" spans="1:6" ht="18" customHeight="1">
      <c r="A308" s="138">
        <f>A292</f>
        <v>27</v>
      </c>
      <c r="B308" s="359" t="s">
        <v>226</v>
      </c>
      <c r="C308" s="359"/>
      <c r="D308" s="359"/>
      <c r="E308" s="359"/>
      <c r="F308" s="360"/>
    </row>
    <row r="309" spans="1:6" ht="15" customHeight="1">
      <c r="A309" s="138">
        <f>A308+1</f>
        <v>28</v>
      </c>
      <c r="B309" s="359" t="s">
        <v>227</v>
      </c>
      <c r="C309" s="359"/>
      <c r="D309" s="359"/>
      <c r="E309" s="359"/>
      <c r="F309" s="360"/>
    </row>
    <row r="310" spans="1:6" ht="4.5" customHeight="1" thickBot="1">
      <c r="A310" s="180"/>
      <c r="B310" s="186"/>
      <c r="C310" s="187"/>
      <c r="D310" s="187"/>
      <c r="E310" s="187"/>
      <c r="F310" s="188"/>
    </row>
    <row r="311" spans="1:6" ht="6" customHeight="1">
      <c r="A311" s="189"/>
      <c r="B311" s="199"/>
      <c r="C311" s="96"/>
      <c r="D311" s="96"/>
      <c r="E311" s="96"/>
      <c r="F311" s="132"/>
    </row>
    <row r="312" spans="1:6" ht="18">
      <c r="A312" s="193" t="s">
        <v>58</v>
      </c>
      <c r="B312" s="182"/>
      <c r="C312" s="96"/>
      <c r="D312" s="96"/>
      <c r="E312" s="96"/>
      <c r="F312" s="132"/>
    </row>
    <row r="313" spans="1:6" ht="15.75" thickBot="1">
      <c r="A313" s="171"/>
      <c r="B313" s="200"/>
      <c r="C313" s="96"/>
      <c r="D313" s="96"/>
      <c r="E313" s="96"/>
      <c r="F313" s="132"/>
    </row>
    <row r="314" spans="1:6" ht="15">
      <c r="A314" s="144" t="s">
        <v>76</v>
      </c>
      <c r="B314" s="145"/>
      <c r="C314" s="68" t="s">
        <v>35</v>
      </c>
      <c r="D314" s="69" t="s">
        <v>36</v>
      </c>
      <c r="E314" s="70"/>
      <c r="F314" s="71" t="s">
        <v>190</v>
      </c>
    </row>
    <row r="315" spans="1:6" ht="15.75" thickBot="1">
      <c r="A315" s="147"/>
      <c r="B315" s="74"/>
      <c r="C315" s="76" t="s">
        <v>187</v>
      </c>
      <c r="D315" s="77" t="s">
        <v>187</v>
      </c>
      <c r="E315" s="70"/>
      <c r="F315" s="78" t="s">
        <v>201</v>
      </c>
    </row>
    <row r="316" spans="1:6" ht="15">
      <c r="A316" s="157"/>
      <c r="B316" s="145"/>
      <c r="C316" s="67" t="s">
        <v>40</v>
      </c>
      <c r="D316" s="146" t="s">
        <v>40</v>
      </c>
      <c r="E316" s="115"/>
      <c r="F316" s="71" t="s">
        <v>40</v>
      </c>
    </row>
    <row r="317" spans="1:6" ht="15">
      <c r="A317" s="157"/>
      <c r="B317" s="201" t="s">
        <v>63</v>
      </c>
      <c r="C317" s="81"/>
      <c r="D317" s="114"/>
      <c r="E317" s="115"/>
      <c r="F317" s="84"/>
    </row>
    <row r="318" spans="1:6" ht="15">
      <c r="A318" s="84">
        <v>29</v>
      </c>
      <c r="B318" s="94" t="s">
        <v>94</v>
      </c>
      <c r="C318" s="87">
        <v>116900</v>
      </c>
      <c r="D318" s="107">
        <v>122900</v>
      </c>
      <c r="E318" s="102"/>
      <c r="F318" s="90">
        <v>124230</v>
      </c>
    </row>
    <row r="319" spans="1:6" ht="15">
      <c r="A319" s="157"/>
      <c r="B319" s="94" t="s">
        <v>96</v>
      </c>
      <c r="C319" s="87">
        <v>7100</v>
      </c>
      <c r="D319" s="107">
        <v>7100</v>
      </c>
      <c r="E319" s="102"/>
      <c r="F319" s="90">
        <v>7100</v>
      </c>
    </row>
    <row r="320" spans="1:6" ht="15">
      <c r="A320" s="84"/>
      <c r="B320" s="94" t="s">
        <v>78</v>
      </c>
      <c r="C320" s="87">
        <v>12270</v>
      </c>
      <c r="D320" s="107">
        <v>12270</v>
      </c>
      <c r="E320" s="102"/>
      <c r="F320" s="90">
        <v>12060</v>
      </c>
    </row>
    <row r="321" spans="1:6" ht="15">
      <c r="A321" s="84"/>
      <c r="B321" s="94" t="s">
        <v>80</v>
      </c>
      <c r="C321" s="87">
        <v>29900</v>
      </c>
      <c r="D321" s="107">
        <v>27500</v>
      </c>
      <c r="E321" s="102"/>
      <c r="F321" s="90">
        <v>29800</v>
      </c>
    </row>
    <row r="322" spans="1:6" ht="15">
      <c r="A322" s="157"/>
      <c r="B322" s="99" t="s">
        <v>102</v>
      </c>
      <c r="C322" s="109">
        <f>SUM(C318:C321)</f>
        <v>166170</v>
      </c>
      <c r="D322" s="120">
        <f>SUM(D318:D321)</f>
        <v>169770</v>
      </c>
      <c r="E322" s="102"/>
      <c r="F322" s="121">
        <f>SUM(F318:F321)</f>
        <v>173190</v>
      </c>
    </row>
    <row r="323" spans="1:6" s="72" customFormat="1" ht="3" customHeight="1">
      <c r="A323" s="157"/>
      <c r="B323" s="94"/>
      <c r="C323" s="93"/>
      <c r="D323" s="104"/>
      <c r="E323" s="102"/>
      <c r="F323" s="110"/>
    </row>
    <row r="324" spans="1:6" s="202" customFormat="1" ht="15">
      <c r="A324" s="84"/>
      <c r="B324" s="94" t="s">
        <v>98</v>
      </c>
      <c r="C324" s="87">
        <v>25000</v>
      </c>
      <c r="D324" s="107">
        <v>25000</v>
      </c>
      <c r="E324" s="102"/>
      <c r="F324" s="90">
        <v>25000</v>
      </c>
    </row>
    <row r="325" spans="1:6" s="197" customFormat="1" ht="15">
      <c r="A325" s="157"/>
      <c r="B325" s="99" t="s">
        <v>100</v>
      </c>
      <c r="C325" s="109">
        <f>SUM(C324)</f>
        <v>25000</v>
      </c>
      <c r="D325" s="120">
        <f>SUM(D324)</f>
        <v>25000</v>
      </c>
      <c r="E325" s="102"/>
      <c r="F325" s="121">
        <f>SUM(F324)</f>
        <v>25000</v>
      </c>
    </row>
    <row r="326" spans="1:6" ht="15">
      <c r="A326" s="157"/>
      <c r="B326" s="94"/>
      <c r="C326" s="93"/>
      <c r="D326" s="95"/>
      <c r="E326" s="96"/>
      <c r="F326" s="110"/>
    </row>
    <row r="327" spans="1:6" ht="15">
      <c r="A327" s="158"/>
      <c r="B327" s="99" t="s">
        <v>101</v>
      </c>
      <c r="C327" s="109">
        <f>SUM(C322-C325)</f>
        <v>141170</v>
      </c>
      <c r="D327" s="123">
        <f>SUM(D322-D325)</f>
        <v>144770</v>
      </c>
      <c r="E327" s="96"/>
      <c r="F327" s="121">
        <f>SUM(F322-F325)</f>
        <v>148190</v>
      </c>
    </row>
    <row r="328" spans="1:6" ht="15">
      <c r="A328" s="157"/>
      <c r="B328" s="148"/>
      <c r="C328" s="93"/>
      <c r="D328" s="95"/>
      <c r="E328" s="96"/>
      <c r="F328" s="110"/>
    </row>
    <row r="329" spans="1:6" ht="15">
      <c r="A329" s="157"/>
      <c r="B329" s="148" t="s">
        <v>64</v>
      </c>
      <c r="C329" s="87"/>
      <c r="D329" s="95"/>
      <c r="E329" s="96"/>
      <c r="F329" s="90"/>
    </row>
    <row r="330" spans="1:6" ht="15">
      <c r="A330" s="84"/>
      <c r="B330" s="94" t="s">
        <v>94</v>
      </c>
      <c r="C330" s="87">
        <v>105870</v>
      </c>
      <c r="D330" s="107">
        <v>103870</v>
      </c>
      <c r="E330" s="122"/>
      <c r="F330" s="90">
        <v>104590</v>
      </c>
    </row>
    <row r="331" spans="1:6" ht="15">
      <c r="A331" s="157"/>
      <c r="B331" s="94" t="s">
        <v>96</v>
      </c>
      <c r="C331" s="87">
        <v>4600</v>
      </c>
      <c r="D331" s="107">
        <v>4600</v>
      </c>
      <c r="E331" s="102"/>
      <c r="F331" s="90">
        <v>4600</v>
      </c>
    </row>
    <row r="332" spans="1:6" s="72" customFormat="1" ht="15">
      <c r="A332" s="84"/>
      <c r="B332" s="94" t="s">
        <v>78</v>
      </c>
      <c r="C332" s="87">
        <v>6270</v>
      </c>
      <c r="D332" s="107">
        <v>6270</v>
      </c>
      <c r="E332" s="102"/>
      <c r="F332" s="90">
        <v>6130</v>
      </c>
    </row>
    <row r="333" spans="1:6" ht="15">
      <c r="A333" s="157"/>
      <c r="B333" s="94" t="s">
        <v>80</v>
      </c>
      <c r="C333" s="87">
        <v>25100</v>
      </c>
      <c r="D333" s="107">
        <v>23200</v>
      </c>
      <c r="E333" s="102"/>
      <c r="F333" s="90">
        <v>25100</v>
      </c>
    </row>
    <row r="334" spans="1:6" ht="15">
      <c r="A334" s="157"/>
      <c r="B334" s="99" t="s">
        <v>102</v>
      </c>
      <c r="C334" s="109">
        <f>SUM(C330:C333)</f>
        <v>141840</v>
      </c>
      <c r="D334" s="120">
        <f>SUM(D330:D333)</f>
        <v>137940</v>
      </c>
      <c r="E334" s="102"/>
      <c r="F334" s="121">
        <f>SUM(F330:F333)</f>
        <v>140420</v>
      </c>
    </row>
    <row r="335" spans="1:6" s="72" customFormat="1" ht="3" customHeight="1">
      <c r="A335" s="157"/>
      <c r="B335" s="94"/>
      <c r="C335" s="93"/>
      <c r="D335" s="104"/>
      <c r="E335" s="102"/>
      <c r="F335" s="110"/>
    </row>
    <row r="336" spans="1:6" ht="15">
      <c r="A336" s="84"/>
      <c r="B336" s="94" t="s">
        <v>98</v>
      </c>
      <c r="C336" s="87">
        <v>20000</v>
      </c>
      <c r="D336" s="107">
        <v>20000</v>
      </c>
      <c r="E336" s="102"/>
      <c r="F336" s="90">
        <v>20000</v>
      </c>
    </row>
    <row r="337" spans="1:6" ht="15">
      <c r="A337" s="157"/>
      <c r="B337" s="99" t="s">
        <v>100</v>
      </c>
      <c r="C337" s="109">
        <f>SUM(C336)</f>
        <v>20000</v>
      </c>
      <c r="D337" s="120">
        <f>SUM(D336)</f>
        <v>20000</v>
      </c>
      <c r="E337" s="102"/>
      <c r="F337" s="121">
        <f>SUM(F336)</f>
        <v>20000</v>
      </c>
    </row>
    <row r="338" spans="1:6" ht="15">
      <c r="A338" s="157"/>
      <c r="B338" s="94"/>
      <c r="C338" s="93"/>
      <c r="D338" s="95"/>
      <c r="E338" s="96"/>
      <c r="F338" s="110"/>
    </row>
    <row r="339" spans="1:6" ht="15">
      <c r="A339" s="158"/>
      <c r="B339" s="99" t="s">
        <v>101</v>
      </c>
      <c r="C339" s="100">
        <f>SUM(C334-C337)</f>
        <v>121840</v>
      </c>
      <c r="D339" s="111">
        <f>SUM(D334-D337)</f>
        <v>117940</v>
      </c>
      <c r="E339" s="96"/>
      <c r="F339" s="112">
        <f>SUM(F334-F337)</f>
        <v>120420</v>
      </c>
    </row>
    <row r="340" spans="1:6" ht="15">
      <c r="A340" s="157"/>
      <c r="B340" s="99"/>
      <c r="C340" s="93"/>
      <c r="D340" s="95"/>
      <c r="E340" s="96"/>
      <c r="F340" s="110"/>
    </row>
    <row r="341" spans="1:6" ht="15">
      <c r="A341" s="157"/>
      <c r="B341" s="148" t="s">
        <v>65</v>
      </c>
      <c r="C341" s="93"/>
      <c r="D341" s="95"/>
      <c r="E341" s="96"/>
      <c r="F341" s="110"/>
    </row>
    <row r="342" spans="1:6" ht="15">
      <c r="A342" s="84">
        <f>+A294+1</f>
        <v>29</v>
      </c>
      <c r="B342" s="94" t="s">
        <v>94</v>
      </c>
      <c r="C342" s="87">
        <v>212670</v>
      </c>
      <c r="D342" s="107">
        <v>220670</v>
      </c>
      <c r="E342" s="102"/>
      <c r="F342" s="90">
        <v>217820</v>
      </c>
    </row>
    <row r="343" spans="1:6" ht="15">
      <c r="A343" s="157"/>
      <c r="B343" s="94" t="s">
        <v>95</v>
      </c>
      <c r="C343" s="87">
        <v>750</v>
      </c>
      <c r="D343" s="107">
        <v>750</v>
      </c>
      <c r="E343" s="102"/>
      <c r="F343" s="90">
        <v>730</v>
      </c>
    </row>
    <row r="344" spans="1:6" ht="15">
      <c r="A344" s="157"/>
      <c r="B344" s="94" t="s">
        <v>96</v>
      </c>
      <c r="C344" s="87">
        <v>9850</v>
      </c>
      <c r="D344" s="107">
        <v>9850</v>
      </c>
      <c r="E344" s="102"/>
      <c r="F344" s="90">
        <v>9850</v>
      </c>
    </row>
    <row r="345" spans="1:6" ht="15">
      <c r="A345" s="84"/>
      <c r="B345" s="94" t="s">
        <v>78</v>
      </c>
      <c r="C345" s="87">
        <v>46420</v>
      </c>
      <c r="D345" s="107">
        <v>46420</v>
      </c>
      <c r="E345" s="102"/>
      <c r="F345" s="90">
        <v>46140</v>
      </c>
    </row>
    <row r="346" spans="1:6" ht="15">
      <c r="A346" s="157"/>
      <c r="B346" s="94" t="s">
        <v>80</v>
      </c>
      <c r="C346" s="87">
        <v>38900</v>
      </c>
      <c r="D346" s="107">
        <v>36100</v>
      </c>
      <c r="E346" s="102"/>
      <c r="F346" s="90">
        <v>38800</v>
      </c>
    </row>
    <row r="347" spans="1:6" ht="15" customHeight="1" hidden="1">
      <c r="A347" s="157"/>
      <c r="B347" s="94" t="s">
        <v>81</v>
      </c>
      <c r="C347" s="87">
        <v>0</v>
      </c>
      <c r="D347" s="107">
        <v>0</v>
      </c>
      <c r="E347" s="102"/>
      <c r="F347" s="90">
        <v>0</v>
      </c>
    </row>
    <row r="348" spans="1:6" ht="15">
      <c r="A348" s="157"/>
      <c r="B348" s="99" t="s">
        <v>102</v>
      </c>
      <c r="C348" s="109">
        <f>SUM(C342:C347)</f>
        <v>308590</v>
      </c>
      <c r="D348" s="120">
        <f>SUM(D342:D347)</f>
        <v>313790</v>
      </c>
      <c r="E348" s="102"/>
      <c r="F348" s="121">
        <f>SUM(F342:F347)</f>
        <v>313340</v>
      </c>
    </row>
    <row r="349" spans="1:6" ht="3" customHeight="1">
      <c r="A349" s="157"/>
      <c r="B349" s="94"/>
      <c r="C349" s="93"/>
      <c r="D349" s="104"/>
      <c r="E349" s="102"/>
      <c r="F349" s="110"/>
    </row>
    <row r="350" spans="1:6" ht="15.75" customHeight="1">
      <c r="A350" s="84"/>
      <c r="B350" s="94" t="s">
        <v>98</v>
      </c>
      <c r="C350" s="87">
        <v>10000</v>
      </c>
      <c r="D350" s="107">
        <v>10000</v>
      </c>
      <c r="E350" s="102"/>
      <c r="F350" s="90">
        <v>10000</v>
      </c>
    </row>
    <row r="351" spans="1:6" ht="15">
      <c r="A351" s="157"/>
      <c r="B351" s="99" t="s">
        <v>100</v>
      </c>
      <c r="C351" s="109">
        <f>SUM(C350)</f>
        <v>10000</v>
      </c>
      <c r="D351" s="123">
        <f>SUM(D350)</f>
        <v>10000</v>
      </c>
      <c r="E351" s="96"/>
      <c r="F351" s="121">
        <f>SUM(F350)</f>
        <v>10000</v>
      </c>
    </row>
    <row r="352" spans="1:6" ht="15" customHeight="1">
      <c r="A352" s="157"/>
      <c r="B352" s="94"/>
      <c r="C352" s="93"/>
      <c r="D352" s="95"/>
      <c r="E352" s="96"/>
      <c r="F352" s="110"/>
    </row>
    <row r="353" spans="1:6" ht="15">
      <c r="A353" s="158"/>
      <c r="B353" s="99" t="s">
        <v>101</v>
      </c>
      <c r="C353" s="100">
        <f>SUM(C348-C351)</f>
        <v>298590</v>
      </c>
      <c r="D353" s="111">
        <f>SUM(D348-D351)</f>
        <v>303790</v>
      </c>
      <c r="E353" s="96"/>
      <c r="F353" s="112">
        <f>SUM(F348-F351)</f>
        <v>303340</v>
      </c>
    </row>
    <row r="354" spans="1:6" ht="4.5" customHeight="1" thickBot="1">
      <c r="A354" s="147"/>
      <c r="B354" s="163"/>
      <c r="C354" s="127"/>
      <c r="D354" s="176"/>
      <c r="E354" s="96"/>
      <c r="F354" s="177"/>
    </row>
    <row r="355" spans="1:6" ht="15.75" thickBot="1">
      <c r="A355" s="181"/>
      <c r="B355" s="185"/>
      <c r="C355" s="96"/>
      <c r="D355" s="96"/>
      <c r="E355" s="96"/>
      <c r="F355" s="132"/>
    </row>
    <row r="356" spans="1:6" ht="15">
      <c r="A356" s="133" t="s">
        <v>103</v>
      </c>
      <c r="B356" s="179"/>
      <c r="C356" s="135"/>
      <c r="D356" s="135"/>
      <c r="E356" s="135"/>
      <c r="F356" s="137"/>
    </row>
    <row r="357" spans="1:6" ht="15" customHeight="1">
      <c r="A357" s="138">
        <f>A342</f>
        <v>29</v>
      </c>
      <c r="B357" s="359" t="s">
        <v>228</v>
      </c>
      <c r="C357" s="359"/>
      <c r="D357" s="359"/>
      <c r="E357" s="359"/>
      <c r="F357" s="360"/>
    </row>
    <row r="358" spans="1:6" ht="4.5" customHeight="1" thickBot="1">
      <c r="A358" s="196"/>
      <c r="B358" s="186"/>
      <c r="C358" s="187"/>
      <c r="D358" s="187"/>
      <c r="E358" s="187"/>
      <c r="F358" s="188"/>
    </row>
    <row r="359" spans="1:6" ht="15">
      <c r="A359" s="171"/>
      <c r="B359" s="199"/>
      <c r="C359" s="96"/>
      <c r="D359" s="96"/>
      <c r="E359" s="96"/>
      <c r="F359" s="132"/>
    </row>
    <row r="360" spans="1:6" ht="18">
      <c r="A360" s="193" t="s">
        <v>58</v>
      </c>
      <c r="B360" s="178"/>
      <c r="C360" s="96"/>
      <c r="D360" s="96"/>
      <c r="E360" s="96"/>
      <c r="F360" s="132"/>
    </row>
    <row r="361" spans="1:6" ht="15.75" thickBot="1">
      <c r="A361" s="181"/>
      <c r="B361" s="192"/>
      <c r="C361" s="96"/>
      <c r="D361" s="96"/>
      <c r="E361" s="96"/>
      <c r="F361" s="132"/>
    </row>
    <row r="362" spans="1:6" ht="15">
      <c r="A362" s="144" t="s">
        <v>76</v>
      </c>
      <c r="B362" s="145"/>
      <c r="C362" s="68" t="s">
        <v>35</v>
      </c>
      <c r="D362" s="69" t="s">
        <v>36</v>
      </c>
      <c r="E362" s="70"/>
      <c r="F362" s="71" t="s">
        <v>190</v>
      </c>
    </row>
    <row r="363" spans="1:6" ht="15.75" thickBot="1">
      <c r="A363" s="147"/>
      <c r="B363" s="74"/>
      <c r="C363" s="76" t="s">
        <v>187</v>
      </c>
      <c r="D363" s="77" t="s">
        <v>187</v>
      </c>
      <c r="E363" s="70"/>
      <c r="F363" s="78" t="s">
        <v>201</v>
      </c>
    </row>
    <row r="364" spans="1:6" ht="15">
      <c r="A364" s="157"/>
      <c r="B364" s="113"/>
      <c r="C364" s="67" t="s">
        <v>40</v>
      </c>
      <c r="D364" s="146" t="s">
        <v>40</v>
      </c>
      <c r="E364" s="115"/>
      <c r="F364" s="71" t="s">
        <v>40</v>
      </c>
    </row>
    <row r="365" spans="1:6" ht="15">
      <c r="A365" s="203"/>
      <c r="B365" s="148" t="s">
        <v>118</v>
      </c>
      <c r="C365" s="93"/>
      <c r="D365" s="95"/>
      <c r="E365" s="96"/>
      <c r="F365" s="110"/>
    </row>
    <row r="366" spans="1:6" ht="15">
      <c r="A366" s="204"/>
      <c r="B366" s="160"/>
      <c r="C366" s="93"/>
      <c r="D366" s="95"/>
      <c r="E366" s="96"/>
      <c r="F366" s="110"/>
    </row>
    <row r="367" spans="1:6" ht="15">
      <c r="A367" s="157"/>
      <c r="B367" s="148" t="s">
        <v>119</v>
      </c>
      <c r="C367" s="93"/>
      <c r="D367" s="95"/>
      <c r="E367" s="96"/>
      <c r="F367" s="110"/>
    </row>
    <row r="368" spans="1:6" ht="15">
      <c r="A368" s="157"/>
      <c r="B368" s="94" t="s">
        <v>94</v>
      </c>
      <c r="C368" s="87">
        <v>52890</v>
      </c>
      <c r="D368" s="107">
        <v>50890</v>
      </c>
      <c r="E368" s="122"/>
      <c r="F368" s="90">
        <v>53930</v>
      </c>
    </row>
    <row r="369" spans="1:6" ht="15" customHeight="1" hidden="1">
      <c r="A369" s="157"/>
      <c r="B369" s="94" t="s">
        <v>95</v>
      </c>
      <c r="C369" s="87">
        <v>0</v>
      </c>
      <c r="D369" s="107">
        <v>0</v>
      </c>
      <c r="E369" s="122"/>
      <c r="F369" s="90">
        <v>0</v>
      </c>
    </row>
    <row r="370" spans="1:6" ht="15">
      <c r="A370" s="157"/>
      <c r="B370" s="94" t="s">
        <v>96</v>
      </c>
      <c r="C370" s="87">
        <v>1000</v>
      </c>
      <c r="D370" s="107">
        <v>1000</v>
      </c>
      <c r="E370" s="122"/>
      <c r="F370" s="90">
        <v>1000</v>
      </c>
    </row>
    <row r="371" spans="1:6" ht="15">
      <c r="A371" s="84">
        <f>A342+1</f>
        <v>30</v>
      </c>
      <c r="B371" s="94" t="s">
        <v>78</v>
      </c>
      <c r="C371" s="87">
        <v>124910</v>
      </c>
      <c r="D371" s="107">
        <v>159010</v>
      </c>
      <c r="E371" s="122"/>
      <c r="F371" s="90">
        <v>122900</v>
      </c>
    </row>
    <row r="372" spans="1:6" ht="15">
      <c r="A372" s="84"/>
      <c r="B372" s="94" t="s">
        <v>80</v>
      </c>
      <c r="C372" s="87">
        <v>22700</v>
      </c>
      <c r="D372" s="107">
        <v>21300</v>
      </c>
      <c r="E372" s="122"/>
      <c r="F372" s="90">
        <v>22800</v>
      </c>
    </row>
    <row r="373" spans="1:6" ht="15" customHeight="1" hidden="1">
      <c r="A373" s="157"/>
      <c r="B373" s="94" t="s">
        <v>81</v>
      </c>
      <c r="C373" s="87">
        <v>0</v>
      </c>
      <c r="D373" s="107">
        <v>0</v>
      </c>
      <c r="E373" s="122"/>
      <c r="F373" s="90">
        <v>0</v>
      </c>
    </row>
    <row r="374" spans="1:6" ht="15">
      <c r="A374" s="157"/>
      <c r="B374" s="99" t="s">
        <v>102</v>
      </c>
      <c r="C374" s="109">
        <f>SUM(C368:C373)</f>
        <v>201500</v>
      </c>
      <c r="D374" s="120">
        <f>SUM(D368:D373)</f>
        <v>232200</v>
      </c>
      <c r="E374" s="102"/>
      <c r="F374" s="121">
        <f>SUM(F368:F373)</f>
        <v>200630</v>
      </c>
    </row>
    <row r="375" spans="1:6" ht="2.25" customHeight="1">
      <c r="A375" s="157"/>
      <c r="B375" s="160"/>
      <c r="C375" s="93"/>
      <c r="D375" s="104"/>
      <c r="E375" s="102"/>
      <c r="F375" s="110"/>
    </row>
    <row r="376" spans="1:6" ht="15">
      <c r="A376" s="84">
        <f>A371</f>
        <v>30</v>
      </c>
      <c r="B376" s="94" t="s">
        <v>120</v>
      </c>
      <c r="C376" s="87">
        <v>17050</v>
      </c>
      <c r="D376" s="107">
        <v>51150</v>
      </c>
      <c r="E376" s="122"/>
      <c r="F376" s="90">
        <v>17050</v>
      </c>
    </row>
    <row r="377" spans="1:6" ht="15" customHeight="1" hidden="1">
      <c r="A377" s="84"/>
      <c r="B377" s="94" t="s">
        <v>99</v>
      </c>
      <c r="C377" s="106">
        <v>0</v>
      </c>
      <c r="D377" s="108">
        <v>0</v>
      </c>
      <c r="E377" s="125"/>
      <c r="F377" s="119">
        <v>0</v>
      </c>
    </row>
    <row r="378" spans="1:6" ht="15">
      <c r="A378" s="157"/>
      <c r="B378" s="99" t="s">
        <v>100</v>
      </c>
      <c r="C378" s="109">
        <f>SUM(C376:C377)</f>
        <v>17050</v>
      </c>
      <c r="D378" s="159">
        <f>SUM(D376:D377)</f>
        <v>51150</v>
      </c>
      <c r="E378" s="125"/>
      <c r="F378" s="121">
        <f>SUM(F376:F377)</f>
        <v>17050</v>
      </c>
    </row>
    <row r="379" spans="1:6" ht="15">
      <c r="A379" s="157"/>
      <c r="B379" s="160"/>
      <c r="C379" s="93"/>
      <c r="D379" s="95"/>
      <c r="E379" s="96"/>
      <c r="F379" s="110"/>
    </row>
    <row r="380" spans="1:6" ht="15">
      <c r="A380" s="158"/>
      <c r="B380" s="99" t="s">
        <v>101</v>
      </c>
      <c r="C380" s="100">
        <f>SUM(C374-C378)</f>
        <v>184450</v>
      </c>
      <c r="D380" s="111">
        <f>SUM(D374-D378)</f>
        <v>181050</v>
      </c>
      <c r="E380" s="96"/>
      <c r="F380" s="112">
        <f>SUM(F374-F378)</f>
        <v>183580</v>
      </c>
    </row>
    <row r="381" spans="1:6" ht="15">
      <c r="A381" s="157"/>
      <c r="B381" s="94"/>
      <c r="C381" s="93"/>
      <c r="D381" s="98"/>
      <c r="E381" s="132"/>
      <c r="F381" s="110"/>
    </row>
    <row r="382" spans="1:6" ht="15">
      <c r="A382" s="157"/>
      <c r="B382" s="148" t="s">
        <v>121</v>
      </c>
      <c r="C382" s="87"/>
      <c r="D382" s="95"/>
      <c r="E382" s="96"/>
      <c r="F382" s="90"/>
    </row>
    <row r="383" spans="1:6" ht="15">
      <c r="A383" s="84"/>
      <c r="B383" s="94" t="s">
        <v>95</v>
      </c>
      <c r="C383" s="87">
        <v>9920</v>
      </c>
      <c r="D383" s="107">
        <v>10920</v>
      </c>
      <c r="E383" s="102"/>
      <c r="F383" s="90">
        <v>10040</v>
      </c>
    </row>
    <row r="384" spans="1:6" ht="15">
      <c r="A384" s="84"/>
      <c r="B384" s="94" t="s">
        <v>78</v>
      </c>
      <c r="C384" s="87">
        <v>184750</v>
      </c>
      <c r="D384" s="107">
        <v>183750</v>
      </c>
      <c r="E384" s="102"/>
      <c r="F384" s="90">
        <v>184750</v>
      </c>
    </row>
    <row r="385" spans="1:6" ht="15">
      <c r="A385" s="84"/>
      <c r="B385" s="94" t="s">
        <v>79</v>
      </c>
      <c r="C385" s="87">
        <v>2550</v>
      </c>
      <c r="D385" s="107">
        <v>2890</v>
      </c>
      <c r="E385" s="102"/>
      <c r="F385" s="90">
        <v>2770</v>
      </c>
    </row>
    <row r="386" spans="1:6" ht="15">
      <c r="A386" s="84"/>
      <c r="B386" s="94" t="s">
        <v>80</v>
      </c>
      <c r="C386" s="87">
        <v>2600</v>
      </c>
      <c r="D386" s="107">
        <v>2300</v>
      </c>
      <c r="E386" s="102"/>
      <c r="F386" s="90">
        <v>2600</v>
      </c>
    </row>
    <row r="387" spans="1:6" ht="15">
      <c r="A387" s="84"/>
      <c r="B387" s="94" t="s">
        <v>81</v>
      </c>
      <c r="C387" s="87">
        <v>13400</v>
      </c>
      <c r="D387" s="107">
        <v>13400</v>
      </c>
      <c r="E387" s="102"/>
      <c r="F387" s="90">
        <v>13400</v>
      </c>
    </row>
    <row r="388" spans="1:6" ht="15">
      <c r="A388" s="157"/>
      <c r="B388" s="99" t="s">
        <v>102</v>
      </c>
      <c r="C388" s="109">
        <f>SUM(C383:C387)</f>
        <v>213220</v>
      </c>
      <c r="D388" s="123">
        <f>SUM(D383:D387)</f>
        <v>213260</v>
      </c>
      <c r="E388" s="96"/>
      <c r="F388" s="121">
        <f>SUM(F383:F387)</f>
        <v>213560</v>
      </c>
    </row>
    <row r="389" spans="1:6" ht="3" customHeight="1">
      <c r="A389" s="157"/>
      <c r="B389" s="99"/>
      <c r="C389" s="93"/>
      <c r="D389" s="95"/>
      <c r="E389" s="96"/>
      <c r="F389" s="110"/>
    </row>
    <row r="390" spans="1:6" ht="15" customHeight="1" hidden="1">
      <c r="A390" s="157"/>
      <c r="B390" s="94" t="s">
        <v>120</v>
      </c>
      <c r="C390" s="106">
        <v>0</v>
      </c>
      <c r="D390" s="108">
        <v>0</v>
      </c>
      <c r="E390" s="102"/>
      <c r="F390" s="119">
        <v>0</v>
      </c>
    </row>
    <row r="391" spans="1:6" ht="15" customHeight="1" hidden="1">
      <c r="A391" s="157"/>
      <c r="B391" s="99" t="s">
        <v>100</v>
      </c>
      <c r="C391" s="93">
        <f>SUM(C390)</f>
        <v>0</v>
      </c>
      <c r="D391" s="95">
        <f>SUM(D390)</f>
        <v>0</v>
      </c>
      <c r="E391" s="96"/>
      <c r="F391" s="110">
        <f>SUM(F390)</f>
        <v>0</v>
      </c>
    </row>
    <row r="392" spans="1:6" ht="15">
      <c r="A392" s="157"/>
      <c r="B392" s="160"/>
      <c r="C392" s="183"/>
      <c r="D392" s="205"/>
      <c r="E392" s="96"/>
      <c r="F392" s="206"/>
    </row>
    <row r="393" spans="1:6" ht="15">
      <c r="A393" s="157"/>
      <c r="B393" s="99" t="s">
        <v>101</v>
      </c>
      <c r="C393" s="100">
        <f>C388-C391</f>
        <v>213220</v>
      </c>
      <c r="D393" s="111">
        <f>D388-D391</f>
        <v>213260</v>
      </c>
      <c r="E393" s="96"/>
      <c r="F393" s="112">
        <f>F388-F391</f>
        <v>213560</v>
      </c>
    </row>
    <row r="394" spans="1:6" ht="3" customHeight="1" thickBot="1">
      <c r="A394" s="147"/>
      <c r="B394" s="163"/>
      <c r="C394" s="127"/>
      <c r="D394" s="176"/>
      <c r="E394" s="96"/>
      <c r="F394" s="177"/>
    </row>
    <row r="395" spans="1:6" ht="15.75" thickBot="1">
      <c r="A395" s="181"/>
      <c r="B395" s="179"/>
      <c r="C395" s="135"/>
      <c r="D395" s="135"/>
      <c r="E395" s="96"/>
      <c r="F395" s="207"/>
    </row>
    <row r="396" spans="1:6" ht="15">
      <c r="A396" s="133" t="s">
        <v>103</v>
      </c>
      <c r="B396" s="179"/>
      <c r="C396" s="135"/>
      <c r="D396" s="135"/>
      <c r="E396" s="135"/>
      <c r="F396" s="137"/>
    </row>
    <row r="397" spans="1:6" ht="35.25" customHeight="1">
      <c r="A397" s="138">
        <f>A371</f>
        <v>30</v>
      </c>
      <c r="B397" s="359" t="s">
        <v>229</v>
      </c>
      <c r="C397" s="359"/>
      <c r="D397" s="359"/>
      <c r="E397" s="359"/>
      <c r="F397" s="360"/>
    </row>
    <row r="398" spans="1:6" ht="4.5" customHeight="1" thickBot="1">
      <c r="A398" s="196"/>
      <c r="B398" s="186"/>
      <c r="C398" s="187"/>
      <c r="D398" s="187"/>
      <c r="E398" s="187"/>
      <c r="F398" s="188"/>
    </row>
    <row r="399" spans="1:6" ht="15.75" thickBot="1">
      <c r="A399" s="181"/>
      <c r="B399" s="185"/>
      <c r="C399" s="96"/>
      <c r="D399" s="96"/>
      <c r="E399" s="96"/>
      <c r="F399" s="132"/>
    </row>
    <row r="400" spans="1:6" ht="15">
      <c r="A400" s="144" t="s">
        <v>76</v>
      </c>
      <c r="B400" s="145"/>
      <c r="C400" s="68" t="s">
        <v>35</v>
      </c>
      <c r="D400" s="69" t="s">
        <v>36</v>
      </c>
      <c r="E400" s="70"/>
      <c r="F400" s="71" t="s">
        <v>190</v>
      </c>
    </row>
    <row r="401" spans="1:6" ht="15.75" thickBot="1">
      <c r="A401" s="147"/>
      <c r="B401" s="74"/>
      <c r="C401" s="76" t="s">
        <v>187</v>
      </c>
      <c r="D401" s="77" t="s">
        <v>187</v>
      </c>
      <c r="E401" s="70"/>
      <c r="F401" s="78" t="s">
        <v>201</v>
      </c>
    </row>
    <row r="402" spans="1:6" ht="15">
      <c r="A402" s="157"/>
      <c r="B402" s="145"/>
      <c r="C402" s="67" t="s">
        <v>40</v>
      </c>
      <c r="D402" s="146" t="s">
        <v>40</v>
      </c>
      <c r="E402" s="115"/>
      <c r="F402" s="71" t="s">
        <v>40</v>
      </c>
    </row>
    <row r="403" spans="1:6" ht="15">
      <c r="A403" s="157"/>
      <c r="B403" s="148" t="s">
        <v>122</v>
      </c>
      <c r="C403" s="93"/>
      <c r="D403" s="95"/>
      <c r="E403" s="96"/>
      <c r="F403" s="110"/>
    </row>
    <row r="404" spans="1:6" ht="15">
      <c r="A404" s="84"/>
      <c r="B404" s="94" t="s">
        <v>78</v>
      </c>
      <c r="C404" s="87">
        <v>500</v>
      </c>
      <c r="D404" s="107">
        <v>500</v>
      </c>
      <c r="E404" s="102"/>
      <c r="F404" s="90">
        <v>500</v>
      </c>
    </row>
    <row r="405" spans="1:6" ht="15">
      <c r="A405" s="84"/>
      <c r="B405" s="94" t="s">
        <v>79</v>
      </c>
      <c r="C405" s="87">
        <v>0</v>
      </c>
      <c r="D405" s="107">
        <v>3000</v>
      </c>
      <c r="E405" s="102"/>
      <c r="F405" s="90">
        <v>0</v>
      </c>
    </row>
    <row r="406" spans="1:6" ht="15">
      <c r="A406" s="157"/>
      <c r="B406" s="94" t="s">
        <v>80</v>
      </c>
      <c r="C406" s="87">
        <v>600</v>
      </c>
      <c r="D406" s="107">
        <v>500</v>
      </c>
      <c r="E406" s="102"/>
      <c r="F406" s="90">
        <v>600</v>
      </c>
    </row>
    <row r="407" spans="1:6" ht="15">
      <c r="A407" s="158"/>
      <c r="B407" s="97" t="s">
        <v>123</v>
      </c>
      <c r="C407" s="100">
        <f>SUM(C404:C406)</f>
        <v>1100</v>
      </c>
      <c r="D407" s="111">
        <f>SUM(D404:D406)</f>
        <v>4000</v>
      </c>
      <c r="E407" s="96"/>
      <c r="F407" s="112">
        <f>SUM(F404:F406)</f>
        <v>1100</v>
      </c>
    </row>
    <row r="408" spans="1:6" ht="4.5" customHeight="1" thickBot="1">
      <c r="A408" s="147"/>
      <c r="B408" s="163"/>
      <c r="C408" s="127"/>
      <c r="D408" s="176"/>
      <c r="E408" s="96"/>
      <c r="F408" s="177"/>
    </row>
    <row r="409" spans="1:6" ht="15">
      <c r="A409" s="171"/>
      <c r="B409" s="185"/>
      <c r="C409" s="96"/>
      <c r="D409" s="96"/>
      <c r="E409" s="96"/>
      <c r="F409" s="132"/>
    </row>
    <row r="410" spans="1:6" ht="18">
      <c r="A410" s="193" t="s">
        <v>58</v>
      </c>
      <c r="B410" s="202"/>
      <c r="C410" s="96"/>
      <c r="D410" s="96"/>
      <c r="E410" s="96"/>
      <c r="F410" s="132"/>
    </row>
    <row r="411" spans="1:6" ht="15.75" thickBot="1">
      <c r="A411" s="181"/>
      <c r="B411" s="192"/>
      <c r="C411" s="96"/>
      <c r="D411" s="96"/>
      <c r="E411" s="96"/>
      <c r="F411" s="132"/>
    </row>
    <row r="412" spans="1:6" ht="15">
      <c r="A412" s="144" t="s">
        <v>76</v>
      </c>
      <c r="B412" s="145"/>
      <c r="C412" s="68" t="s">
        <v>35</v>
      </c>
      <c r="D412" s="69" t="s">
        <v>36</v>
      </c>
      <c r="E412" s="70"/>
      <c r="F412" s="71" t="s">
        <v>190</v>
      </c>
    </row>
    <row r="413" spans="1:6" ht="15.75" thickBot="1">
      <c r="A413" s="147"/>
      <c r="B413" s="74"/>
      <c r="C413" s="76" t="s">
        <v>187</v>
      </c>
      <c r="D413" s="77" t="s">
        <v>187</v>
      </c>
      <c r="E413" s="70"/>
      <c r="F413" s="78" t="s">
        <v>201</v>
      </c>
    </row>
    <row r="414" spans="1:6" ht="15">
      <c r="A414" s="157"/>
      <c r="B414" s="113"/>
      <c r="C414" s="67" t="s">
        <v>40</v>
      </c>
      <c r="D414" s="146" t="s">
        <v>40</v>
      </c>
      <c r="E414" s="115"/>
      <c r="F414" s="71" t="s">
        <v>40</v>
      </c>
    </row>
    <row r="415" spans="1:6" ht="15">
      <c r="A415" s="157"/>
      <c r="B415" s="148" t="s">
        <v>124</v>
      </c>
      <c r="C415" s="93"/>
      <c r="D415" s="95"/>
      <c r="E415" s="96"/>
      <c r="F415" s="110"/>
    </row>
    <row r="416" spans="1:6" ht="15">
      <c r="A416" s="157"/>
      <c r="B416" s="94"/>
      <c r="C416" s="93"/>
      <c r="D416" s="95"/>
      <c r="E416" s="96"/>
      <c r="F416" s="110"/>
    </row>
    <row r="417" spans="1:6" ht="15">
      <c r="A417" s="157"/>
      <c r="B417" s="148" t="s">
        <v>66</v>
      </c>
      <c r="C417" s="93"/>
      <c r="D417" s="95"/>
      <c r="E417" s="96"/>
      <c r="F417" s="110"/>
    </row>
    <row r="418" spans="1:6" ht="15">
      <c r="A418" s="157"/>
      <c r="B418" s="94" t="s">
        <v>94</v>
      </c>
      <c r="C418" s="87">
        <v>12680</v>
      </c>
      <c r="D418" s="124">
        <v>12680</v>
      </c>
      <c r="E418" s="300"/>
      <c r="F418" s="90">
        <v>12790</v>
      </c>
    </row>
    <row r="419" spans="1:6" ht="15">
      <c r="A419" s="84"/>
      <c r="B419" s="94" t="s">
        <v>95</v>
      </c>
      <c r="C419" s="87">
        <v>12650</v>
      </c>
      <c r="D419" s="124">
        <v>12650</v>
      </c>
      <c r="E419" s="301"/>
      <c r="F419" s="90">
        <v>12910</v>
      </c>
    </row>
    <row r="420" spans="1:6" ht="15">
      <c r="A420" s="84"/>
      <c r="B420" s="94" t="s">
        <v>96</v>
      </c>
      <c r="C420" s="87">
        <v>300</v>
      </c>
      <c r="D420" s="124">
        <v>300</v>
      </c>
      <c r="E420" s="301"/>
      <c r="F420" s="90">
        <v>300</v>
      </c>
    </row>
    <row r="421" spans="1:6" ht="15">
      <c r="A421" s="157"/>
      <c r="B421" s="94" t="s">
        <v>78</v>
      </c>
      <c r="C421" s="87">
        <v>880</v>
      </c>
      <c r="D421" s="124">
        <v>880</v>
      </c>
      <c r="E421" s="300"/>
      <c r="F421" s="90">
        <v>860</v>
      </c>
    </row>
    <row r="422" spans="1:6" ht="15">
      <c r="A422" s="84"/>
      <c r="B422" s="94" t="s">
        <v>79</v>
      </c>
      <c r="C422" s="87">
        <v>80530</v>
      </c>
      <c r="D422" s="124">
        <v>78690</v>
      </c>
      <c r="E422" s="300"/>
      <c r="F422" s="90">
        <v>80600</v>
      </c>
    </row>
    <row r="423" spans="1:6" ht="15">
      <c r="A423" s="157"/>
      <c r="B423" s="94" t="s">
        <v>80</v>
      </c>
      <c r="C423" s="87">
        <v>15400</v>
      </c>
      <c r="D423" s="124">
        <v>13500</v>
      </c>
      <c r="E423" s="300"/>
      <c r="F423" s="90">
        <v>15500</v>
      </c>
    </row>
    <row r="424" spans="1:6" ht="15">
      <c r="A424" s="84">
        <f>A376+1</f>
        <v>31</v>
      </c>
      <c r="B424" s="94" t="s">
        <v>81</v>
      </c>
      <c r="C424" s="87">
        <v>21200</v>
      </c>
      <c r="D424" s="124">
        <v>8700</v>
      </c>
      <c r="E424" s="300"/>
      <c r="F424" s="90">
        <v>9400</v>
      </c>
    </row>
    <row r="425" spans="1:6" ht="15">
      <c r="A425" s="157"/>
      <c r="B425" s="99" t="s">
        <v>102</v>
      </c>
      <c r="C425" s="109">
        <f>SUM(C418:C424)</f>
        <v>143640</v>
      </c>
      <c r="D425" s="123">
        <f>SUM(D418:D424)</f>
        <v>127400</v>
      </c>
      <c r="E425" s="300"/>
      <c r="F425" s="121">
        <f>SUM(F418:F424)</f>
        <v>132360</v>
      </c>
    </row>
    <row r="426" spans="1:6" ht="2.25" customHeight="1">
      <c r="A426" s="157"/>
      <c r="B426" s="94"/>
      <c r="C426" s="93"/>
      <c r="D426" s="95"/>
      <c r="E426" s="300"/>
      <c r="F426" s="110"/>
    </row>
    <row r="427" spans="1:6" ht="15">
      <c r="A427" s="84">
        <f>+A424+1</f>
        <v>32</v>
      </c>
      <c r="B427" s="94" t="s">
        <v>98</v>
      </c>
      <c r="C427" s="87">
        <v>108000</v>
      </c>
      <c r="D427" s="124">
        <v>210000</v>
      </c>
      <c r="E427" s="300"/>
      <c r="F427" s="90">
        <v>108000</v>
      </c>
    </row>
    <row r="428" spans="1:6" ht="15">
      <c r="A428" s="157"/>
      <c r="B428" s="99" t="s">
        <v>100</v>
      </c>
      <c r="C428" s="109">
        <f>SUM(C427)</f>
        <v>108000</v>
      </c>
      <c r="D428" s="159">
        <f>SUM(D427)</f>
        <v>210000</v>
      </c>
      <c r="E428" s="125"/>
      <c r="F428" s="121">
        <f>SUM(F427)</f>
        <v>108000</v>
      </c>
    </row>
    <row r="429" spans="1:6" ht="15">
      <c r="A429" s="157"/>
      <c r="B429" s="94"/>
      <c r="C429" s="93"/>
      <c r="D429" s="95"/>
      <c r="E429" s="96"/>
      <c r="F429" s="110"/>
    </row>
    <row r="430" spans="1:6" ht="15">
      <c r="A430" s="158"/>
      <c r="B430" s="99" t="s">
        <v>101</v>
      </c>
      <c r="C430" s="100">
        <f>SUM(C425-C428)</f>
        <v>35640</v>
      </c>
      <c r="D430" s="111">
        <f>SUM(D425-D428)</f>
        <v>-82600</v>
      </c>
      <c r="E430" s="96"/>
      <c r="F430" s="112">
        <f>SUM(F425-F428)</f>
        <v>24360</v>
      </c>
    </row>
    <row r="431" spans="1:6" ht="15">
      <c r="A431" s="157"/>
      <c r="B431" s="94"/>
      <c r="C431" s="93"/>
      <c r="D431" s="95"/>
      <c r="E431" s="96"/>
      <c r="F431" s="110"/>
    </row>
    <row r="432" spans="1:6" ht="15">
      <c r="A432" s="157"/>
      <c r="B432" s="148" t="s">
        <v>67</v>
      </c>
      <c r="C432" s="93"/>
      <c r="D432" s="95"/>
      <c r="E432" s="96"/>
      <c r="F432" s="110"/>
    </row>
    <row r="433" spans="1:6" ht="15">
      <c r="A433" s="84">
        <f>A427+1</f>
        <v>33</v>
      </c>
      <c r="B433" s="94" t="s">
        <v>94</v>
      </c>
      <c r="C433" s="87">
        <v>182590</v>
      </c>
      <c r="D433" s="124">
        <v>183590</v>
      </c>
      <c r="E433" s="300"/>
      <c r="F433" s="90">
        <v>227850</v>
      </c>
    </row>
    <row r="434" spans="1:6" s="202" customFormat="1" ht="15">
      <c r="A434" s="84">
        <f>+A433+1</f>
        <v>34</v>
      </c>
      <c r="B434" s="94" t="s">
        <v>95</v>
      </c>
      <c r="C434" s="87">
        <v>135000</v>
      </c>
      <c r="D434" s="124">
        <v>135000</v>
      </c>
      <c r="E434" s="300"/>
      <c r="F434" s="90">
        <v>146990</v>
      </c>
    </row>
    <row r="435" spans="1:6" ht="15">
      <c r="A435" s="157"/>
      <c r="B435" s="94" t="s">
        <v>96</v>
      </c>
      <c r="C435" s="87">
        <v>4000</v>
      </c>
      <c r="D435" s="124">
        <v>4000</v>
      </c>
      <c r="E435" s="300"/>
      <c r="F435" s="90">
        <v>4000</v>
      </c>
    </row>
    <row r="436" spans="1:6" ht="15">
      <c r="A436" s="84">
        <f>+A434+1</f>
        <v>35</v>
      </c>
      <c r="B436" s="94" t="s">
        <v>78</v>
      </c>
      <c r="C436" s="87">
        <v>223960</v>
      </c>
      <c r="D436" s="124">
        <v>259960</v>
      </c>
      <c r="E436" s="300"/>
      <c r="F436" s="90">
        <v>223520</v>
      </c>
    </row>
    <row r="437" spans="1:6" ht="15">
      <c r="A437" s="84"/>
      <c r="B437" s="94" t="s">
        <v>79</v>
      </c>
      <c r="C437" s="87">
        <v>60820</v>
      </c>
      <c r="D437" s="124">
        <v>61320</v>
      </c>
      <c r="E437" s="300"/>
      <c r="F437" s="90">
        <v>61970</v>
      </c>
    </row>
    <row r="438" spans="1:6" ht="15">
      <c r="A438" s="84">
        <f>+A436+1</f>
        <v>36</v>
      </c>
      <c r="B438" s="94" t="s">
        <v>80</v>
      </c>
      <c r="C438" s="87">
        <v>55400</v>
      </c>
      <c r="D438" s="124">
        <v>50100</v>
      </c>
      <c r="E438" s="300"/>
      <c r="F438" s="90">
        <v>55400</v>
      </c>
    </row>
    <row r="439" spans="1:6" ht="15">
      <c r="A439" s="84">
        <f>+A438+1</f>
        <v>37</v>
      </c>
      <c r="B439" s="94" t="s">
        <v>81</v>
      </c>
      <c r="C439" s="87">
        <v>28300</v>
      </c>
      <c r="D439" s="124">
        <v>46100</v>
      </c>
      <c r="E439" s="300"/>
      <c r="F439" s="90">
        <v>108500</v>
      </c>
    </row>
    <row r="440" spans="1:6" ht="15">
      <c r="A440" s="157"/>
      <c r="B440" s="99" t="s">
        <v>102</v>
      </c>
      <c r="C440" s="109">
        <f>SUM(C433:C439)</f>
        <v>690070</v>
      </c>
      <c r="D440" s="123">
        <f>SUM(D433:D439)</f>
        <v>740070</v>
      </c>
      <c r="E440" s="300"/>
      <c r="F440" s="121">
        <f>SUM(F433:F439)</f>
        <v>828230</v>
      </c>
    </row>
    <row r="441" spans="1:6" ht="2.25" customHeight="1">
      <c r="A441" s="157"/>
      <c r="B441" s="94"/>
      <c r="C441" s="93"/>
      <c r="D441" s="95"/>
      <c r="E441" s="300"/>
      <c r="F441" s="110"/>
    </row>
    <row r="442" spans="1:6" ht="15">
      <c r="A442" s="84">
        <f>+A439+1</f>
        <v>38</v>
      </c>
      <c r="B442" s="94" t="s">
        <v>98</v>
      </c>
      <c r="C442" s="87">
        <v>1681900</v>
      </c>
      <c r="D442" s="124">
        <v>1780900</v>
      </c>
      <c r="E442" s="300"/>
      <c r="F442" s="90">
        <v>1887900</v>
      </c>
    </row>
    <row r="443" spans="1:6" ht="15">
      <c r="A443" s="157"/>
      <c r="B443" s="99" t="s">
        <v>100</v>
      </c>
      <c r="C443" s="109">
        <f>SUM(C442:C442)</f>
        <v>1681900</v>
      </c>
      <c r="D443" s="123">
        <f>SUM(D442:D442)</f>
        <v>1780900</v>
      </c>
      <c r="E443" s="96"/>
      <c r="F443" s="121">
        <f>SUM(F442:F442)</f>
        <v>1887900</v>
      </c>
    </row>
    <row r="444" spans="1:6" ht="15">
      <c r="A444" s="157"/>
      <c r="B444" s="94"/>
      <c r="C444" s="93"/>
      <c r="D444" s="95"/>
      <c r="E444" s="96"/>
      <c r="F444" s="110"/>
    </row>
    <row r="445" spans="1:6" ht="15">
      <c r="A445" s="158"/>
      <c r="B445" s="99" t="s">
        <v>125</v>
      </c>
      <c r="C445" s="100">
        <f>SUM(C440-C443)</f>
        <v>-991830</v>
      </c>
      <c r="D445" s="111">
        <f>SUM(D440-D443)</f>
        <v>-1040830</v>
      </c>
      <c r="E445" s="96"/>
      <c r="F445" s="112">
        <f>SUM(F440-F443)</f>
        <v>-1059670</v>
      </c>
    </row>
    <row r="446" spans="1:6" ht="3" customHeight="1" thickBot="1">
      <c r="A446" s="147"/>
      <c r="B446" s="163"/>
      <c r="C446" s="127"/>
      <c r="D446" s="176"/>
      <c r="E446" s="96"/>
      <c r="F446" s="177"/>
    </row>
    <row r="447" spans="1:6" ht="15.75" thickBot="1">
      <c r="A447" s="181"/>
      <c r="B447" s="192"/>
      <c r="C447" s="96"/>
      <c r="D447" s="96"/>
      <c r="E447" s="96"/>
      <c r="F447" s="132"/>
    </row>
    <row r="448" spans="1:6" ht="15">
      <c r="A448" s="133" t="s">
        <v>103</v>
      </c>
      <c r="B448" s="179"/>
      <c r="C448" s="135"/>
      <c r="D448" s="135"/>
      <c r="E448" s="135"/>
      <c r="F448" s="137"/>
    </row>
    <row r="449" spans="1:6" ht="31.5" customHeight="1">
      <c r="A449" s="138">
        <f>A424</f>
        <v>31</v>
      </c>
      <c r="B449" s="359" t="s">
        <v>230</v>
      </c>
      <c r="C449" s="371"/>
      <c r="D449" s="371"/>
      <c r="E449" s="371"/>
      <c r="F449" s="370"/>
    </row>
    <row r="450" spans="1:6" ht="19.5" customHeight="1">
      <c r="A450" s="138">
        <f>A427</f>
        <v>32</v>
      </c>
      <c r="B450" s="359" t="s">
        <v>231</v>
      </c>
      <c r="C450" s="359"/>
      <c r="D450" s="359"/>
      <c r="E450" s="359"/>
      <c r="F450" s="360"/>
    </row>
    <row r="451" spans="1:6" ht="34.5" customHeight="1">
      <c r="A451" s="138">
        <f>A433</f>
        <v>33</v>
      </c>
      <c r="B451" s="359" t="s">
        <v>232</v>
      </c>
      <c r="C451" s="359"/>
      <c r="D451" s="359"/>
      <c r="E451" s="359"/>
      <c r="F451" s="360"/>
    </row>
    <row r="452" spans="1:6" ht="18.75" customHeight="1">
      <c r="A452" s="138">
        <f>A434</f>
        <v>34</v>
      </c>
      <c r="B452" s="359" t="s">
        <v>233</v>
      </c>
      <c r="C452" s="359"/>
      <c r="D452" s="359"/>
      <c r="E452" s="359"/>
      <c r="F452" s="360"/>
    </row>
    <row r="453" spans="1:6" ht="33.75" customHeight="1">
      <c r="A453" s="138">
        <f>A436</f>
        <v>35</v>
      </c>
      <c r="B453" s="375" t="s">
        <v>302</v>
      </c>
      <c r="C453" s="375"/>
      <c r="D453" s="375"/>
      <c r="E453" s="375"/>
      <c r="F453" s="376"/>
    </row>
    <row r="454" spans="1:6" ht="34.5" customHeight="1">
      <c r="A454" s="138">
        <f>A438</f>
        <v>36</v>
      </c>
      <c r="B454" s="359" t="s">
        <v>218</v>
      </c>
      <c r="C454" s="371"/>
      <c r="D454" s="371"/>
      <c r="E454" s="371"/>
      <c r="F454" s="370"/>
    </row>
    <row r="455" spans="1:6" ht="35.25" customHeight="1">
      <c r="A455" s="138">
        <f>A439</f>
        <v>37</v>
      </c>
      <c r="B455" s="359" t="s">
        <v>234</v>
      </c>
      <c r="C455" s="371"/>
      <c r="D455" s="371"/>
      <c r="E455" s="371"/>
      <c r="F455" s="370"/>
    </row>
    <row r="456" spans="1:6" ht="35.25" customHeight="1">
      <c r="A456" s="138">
        <f>A442</f>
        <v>38</v>
      </c>
      <c r="B456" s="375" t="s">
        <v>303</v>
      </c>
      <c r="C456" s="375"/>
      <c r="D456" s="375"/>
      <c r="E456" s="375"/>
      <c r="F456" s="376"/>
    </row>
    <row r="457" spans="1:6" ht="4.5" customHeight="1" thickBot="1">
      <c r="A457" s="196"/>
      <c r="B457" s="186"/>
      <c r="C457" s="187"/>
      <c r="D457" s="187"/>
      <c r="E457" s="187"/>
      <c r="F457" s="188"/>
    </row>
    <row r="458" spans="1:6" ht="15.75" thickBot="1">
      <c r="A458" s="181"/>
      <c r="B458" s="192"/>
      <c r="C458" s="96"/>
      <c r="D458" s="96"/>
      <c r="E458" s="96"/>
      <c r="F458" s="132"/>
    </row>
    <row r="459" spans="1:6" ht="15">
      <c r="A459" s="181"/>
      <c r="B459" s="208" t="s">
        <v>126</v>
      </c>
      <c r="C459" s="365">
        <f>SUM(C201,C216,C249,C274,C289,C302,C327,C339,C353,C380,C393,C407,C430,C445)</f>
        <v>3342750</v>
      </c>
      <c r="D459" s="365">
        <f>SUM(D201,D216,D249,D274,D289,D302,D327,D339,D353,D380,D393,D407,D430,D445)</f>
        <v>3363140</v>
      </c>
      <c r="E459" s="96"/>
      <c r="F459" s="365">
        <f>SUM(F201,F216,F249,F274,F289,F302,F327,F339,F353,F380,F393,F407,F430,F445)</f>
        <v>3079110</v>
      </c>
    </row>
    <row r="460" spans="1:6" ht="15.75" thickBot="1">
      <c r="A460" s="181"/>
      <c r="B460" s="209" t="s">
        <v>127</v>
      </c>
      <c r="C460" s="366"/>
      <c r="D460" s="366"/>
      <c r="E460" s="115"/>
      <c r="F460" s="366"/>
    </row>
    <row r="461" spans="1:6" ht="15">
      <c r="A461" s="181"/>
      <c r="B461" s="192"/>
      <c r="C461" s="96"/>
      <c r="D461" s="96"/>
      <c r="E461" s="96"/>
      <c r="F461" s="132"/>
    </row>
    <row r="462" spans="1:6" ht="18">
      <c r="A462" s="210" t="s">
        <v>128</v>
      </c>
      <c r="B462" s="178"/>
      <c r="C462" s="96"/>
      <c r="D462" s="96"/>
      <c r="E462" s="96"/>
      <c r="F462" s="132"/>
    </row>
    <row r="463" spans="1:6" ht="15.75" thickBot="1">
      <c r="A463" s="181"/>
      <c r="B463" s="192"/>
      <c r="C463" s="96"/>
      <c r="D463" s="96"/>
      <c r="E463" s="96"/>
      <c r="F463" s="132"/>
    </row>
    <row r="464" spans="1:6" ht="15">
      <c r="A464" s="144" t="s">
        <v>76</v>
      </c>
      <c r="B464" s="145"/>
      <c r="C464" s="68" t="s">
        <v>35</v>
      </c>
      <c r="D464" s="69" t="s">
        <v>36</v>
      </c>
      <c r="E464" s="70"/>
      <c r="F464" s="71" t="s">
        <v>190</v>
      </c>
    </row>
    <row r="465" spans="1:6" ht="15.75" thickBot="1">
      <c r="A465" s="147"/>
      <c r="B465" s="74"/>
      <c r="C465" s="76" t="s">
        <v>187</v>
      </c>
      <c r="D465" s="77" t="s">
        <v>187</v>
      </c>
      <c r="E465" s="70"/>
      <c r="F465" s="78" t="s">
        <v>201</v>
      </c>
    </row>
    <row r="466" spans="1:6" ht="15">
      <c r="A466" s="157"/>
      <c r="B466" s="145"/>
      <c r="C466" s="67" t="s">
        <v>40</v>
      </c>
      <c r="D466" s="146" t="s">
        <v>40</v>
      </c>
      <c r="E466" s="115"/>
      <c r="F466" s="71" t="s">
        <v>40</v>
      </c>
    </row>
    <row r="467" spans="1:6" ht="15">
      <c r="A467" s="157"/>
      <c r="B467" s="148" t="s">
        <v>129</v>
      </c>
      <c r="C467" s="93"/>
      <c r="D467" s="95"/>
      <c r="E467" s="96"/>
      <c r="F467" s="110"/>
    </row>
    <row r="468" spans="1:6" ht="15">
      <c r="A468" s="84">
        <f>+A442+1</f>
        <v>39</v>
      </c>
      <c r="B468" s="94" t="s">
        <v>94</v>
      </c>
      <c r="C468" s="87">
        <v>424280</v>
      </c>
      <c r="D468" s="107">
        <v>394280</v>
      </c>
      <c r="E468" s="102"/>
      <c r="F468" s="90">
        <v>439020</v>
      </c>
    </row>
    <row r="469" spans="1:6" ht="15">
      <c r="A469" s="157"/>
      <c r="B469" s="94" t="s">
        <v>96</v>
      </c>
      <c r="C469" s="87">
        <v>10000</v>
      </c>
      <c r="D469" s="107">
        <v>9000</v>
      </c>
      <c r="E469" s="102"/>
      <c r="F469" s="90">
        <v>10000</v>
      </c>
    </row>
    <row r="470" spans="1:6" ht="15">
      <c r="A470" s="84">
        <f>+A468+1</f>
        <v>40</v>
      </c>
      <c r="B470" s="94" t="s">
        <v>78</v>
      </c>
      <c r="C470" s="87">
        <v>202000</v>
      </c>
      <c r="D470" s="107">
        <v>220000</v>
      </c>
      <c r="E470" s="102"/>
      <c r="F470" s="90">
        <v>151470</v>
      </c>
    </row>
    <row r="471" spans="1:6" ht="15">
      <c r="A471" s="84">
        <f>+A470+1</f>
        <v>41</v>
      </c>
      <c r="B471" s="94" t="s">
        <v>80</v>
      </c>
      <c r="C471" s="87">
        <v>112300</v>
      </c>
      <c r="D471" s="107">
        <v>103600</v>
      </c>
      <c r="E471" s="102"/>
      <c r="F471" s="90">
        <v>113000</v>
      </c>
    </row>
    <row r="472" spans="1:6" ht="15">
      <c r="A472" s="84">
        <f>+A471+1</f>
        <v>42</v>
      </c>
      <c r="B472" s="94" t="s">
        <v>81</v>
      </c>
      <c r="C472" s="87">
        <v>5100</v>
      </c>
      <c r="D472" s="107">
        <v>0</v>
      </c>
      <c r="E472" s="102"/>
      <c r="F472" s="90">
        <v>0</v>
      </c>
    </row>
    <row r="473" spans="1:6" ht="15">
      <c r="A473" s="157"/>
      <c r="B473" s="99" t="s">
        <v>102</v>
      </c>
      <c r="C473" s="109">
        <f>SUM(C468:C472)</f>
        <v>753680</v>
      </c>
      <c r="D473" s="120">
        <f>SUM(D468:D472)</f>
        <v>726880</v>
      </c>
      <c r="E473" s="102"/>
      <c r="F473" s="121">
        <f>SUM(F468:F472)</f>
        <v>713490</v>
      </c>
    </row>
    <row r="474" spans="1:6" ht="15">
      <c r="A474" s="157"/>
      <c r="B474" s="94"/>
      <c r="C474" s="93"/>
      <c r="D474" s="104"/>
      <c r="E474" s="102"/>
      <c r="F474" s="110"/>
    </row>
    <row r="475" spans="1:6" ht="15">
      <c r="A475" s="84">
        <f>+A472+1</f>
        <v>43</v>
      </c>
      <c r="B475" s="94" t="s">
        <v>120</v>
      </c>
      <c r="C475" s="87">
        <v>0</v>
      </c>
      <c r="D475" s="107">
        <v>25000</v>
      </c>
      <c r="E475" s="102"/>
      <c r="F475" s="90">
        <v>0</v>
      </c>
    </row>
    <row r="476" spans="1:6" ht="15" customHeight="1" hidden="1">
      <c r="A476" s="84"/>
      <c r="B476" s="94" t="s">
        <v>99</v>
      </c>
      <c r="C476" s="87">
        <v>0</v>
      </c>
      <c r="D476" s="108">
        <v>0</v>
      </c>
      <c r="E476" s="96"/>
      <c r="F476" s="90">
        <v>0</v>
      </c>
    </row>
    <row r="477" spans="1:6" ht="15">
      <c r="A477" s="157"/>
      <c r="B477" s="99" t="s">
        <v>100</v>
      </c>
      <c r="C477" s="109">
        <f>SUM(C475:C476)</f>
        <v>0</v>
      </c>
      <c r="D477" s="123">
        <f>SUM(D475:D476)</f>
        <v>25000</v>
      </c>
      <c r="E477" s="96"/>
      <c r="F477" s="121">
        <f>SUM(F475:F476)</f>
        <v>0</v>
      </c>
    </row>
    <row r="478" spans="1:6" ht="15">
      <c r="A478" s="157"/>
      <c r="B478" s="94"/>
      <c r="C478" s="93"/>
      <c r="D478" s="95"/>
      <c r="E478" s="96"/>
      <c r="F478" s="206"/>
    </row>
    <row r="479" spans="1:6" ht="15">
      <c r="A479" s="158"/>
      <c r="B479" s="99" t="s">
        <v>101</v>
      </c>
      <c r="C479" s="100">
        <f>SUM(C473-C477)</f>
        <v>753680</v>
      </c>
      <c r="D479" s="111">
        <f>SUM(D473-D477)</f>
        <v>701880</v>
      </c>
      <c r="E479" s="96"/>
      <c r="F479" s="112">
        <f>SUM(F473-F477)</f>
        <v>713490</v>
      </c>
    </row>
    <row r="480" spans="1:6" ht="3.75" customHeight="1" thickBot="1">
      <c r="A480" s="147"/>
      <c r="B480" s="163"/>
      <c r="C480" s="127"/>
      <c r="D480" s="176"/>
      <c r="E480" s="96"/>
      <c r="F480" s="177"/>
    </row>
    <row r="481" spans="1:6" ht="15.75" thickBot="1">
      <c r="A481" s="181"/>
      <c r="B481" s="192"/>
      <c r="C481" s="96"/>
      <c r="D481" s="96"/>
      <c r="E481" s="96"/>
      <c r="F481" s="132"/>
    </row>
    <row r="482" spans="1:6" ht="15">
      <c r="A482" s="133" t="s">
        <v>103</v>
      </c>
      <c r="B482" s="179"/>
      <c r="C482" s="135"/>
      <c r="D482" s="135"/>
      <c r="E482" s="135"/>
      <c r="F482" s="137"/>
    </row>
    <row r="483" spans="1:6" ht="36.75" customHeight="1">
      <c r="A483" s="138">
        <f>A468</f>
        <v>39</v>
      </c>
      <c r="B483" s="359" t="s">
        <v>235</v>
      </c>
      <c r="C483" s="359"/>
      <c r="D483" s="359"/>
      <c r="E483" s="359"/>
      <c r="F483" s="360"/>
    </row>
    <row r="484" spans="1:6" ht="16.5" customHeight="1">
      <c r="A484" s="292">
        <f>A470</f>
        <v>40</v>
      </c>
      <c r="B484" s="359" t="s">
        <v>236</v>
      </c>
      <c r="C484" s="359"/>
      <c r="D484" s="359"/>
      <c r="E484" s="359"/>
      <c r="F484" s="360"/>
    </row>
    <row r="485" spans="1:6" ht="33.75" customHeight="1">
      <c r="A485" s="292">
        <f>A471</f>
        <v>41</v>
      </c>
      <c r="B485" s="359" t="s">
        <v>218</v>
      </c>
      <c r="C485" s="371"/>
      <c r="D485" s="371"/>
      <c r="E485" s="371"/>
      <c r="F485" s="370"/>
    </row>
    <row r="486" spans="1:6" ht="34.5" customHeight="1">
      <c r="A486" s="292">
        <f>A472</f>
        <v>42</v>
      </c>
      <c r="B486" s="359" t="s">
        <v>230</v>
      </c>
      <c r="C486" s="371"/>
      <c r="D486" s="371"/>
      <c r="E486" s="371"/>
      <c r="F486" s="370"/>
    </row>
    <row r="487" spans="1:6" ht="18" customHeight="1">
      <c r="A487" s="138">
        <f>A475</f>
        <v>43</v>
      </c>
      <c r="B487" s="359" t="s">
        <v>237</v>
      </c>
      <c r="C487" s="371"/>
      <c r="D487" s="371"/>
      <c r="E487" s="371"/>
      <c r="F487" s="370"/>
    </row>
    <row r="488" spans="1:6" ht="4.5" customHeight="1" thickBot="1">
      <c r="A488" s="180"/>
      <c r="B488" s="186"/>
      <c r="C488" s="187"/>
      <c r="D488" s="187"/>
      <c r="E488" s="187"/>
      <c r="F488" s="188"/>
    </row>
    <row r="489" spans="1:6" ht="15.75" thickBot="1">
      <c r="A489" s="181"/>
      <c r="B489" s="192"/>
      <c r="C489" s="96"/>
      <c r="D489" s="96"/>
      <c r="E489" s="96"/>
      <c r="F489" s="132"/>
    </row>
    <row r="490" spans="1:6" ht="15">
      <c r="A490" s="144" t="s">
        <v>76</v>
      </c>
      <c r="B490" s="145"/>
      <c r="C490" s="68" t="s">
        <v>35</v>
      </c>
      <c r="D490" s="69" t="s">
        <v>36</v>
      </c>
      <c r="E490" s="70"/>
      <c r="F490" s="71" t="s">
        <v>190</v>
      </c>
    </row>
    <row r="491" spans="1:6" ht="15.75" thickBot="1">
      <c r="A491" s="147"/>
      <c r="B491" s="74"/>
      <c r="C491" s="76" t="s">
        <v>187</v>
      </c>
      <c r="D491" s="77" t="s">
        <v>187</v>
      </c>
      <c r="E491" s="70"/>
      <c r="F491" s="78" t="s">
        <v>201</v>
      </c>
    </row>
    <row r="492" spans="1:6" ht="15">
      <c r="A492" s="157"/>
      <c r="B492" s="113"/>
      <c r="C492" s="67" t="s">
        <v>40</v>
      </c>
      <c r="D492" s="146" t="s">
        <v>40</v>
      </c>
      <c r="E492" s="115"/>
      <c r="F492" s="71" t="s">
        <v>40</v>
      </c>
    </row>
    <row r="493" spans="1:6" ht="15">
      <c r="A493" s="157"/>
      <c r="B493" s="148" t="s">
        <v>130</v>
      </c>
      <c r="C493" s="87"/>
      <c r="D493" s="95"/>
      <c r="E493" s="96"/>
      <c r="F493" s="110"/>
    </row>
    <row r="494" spans="1:6" ht="15">
      <c r="A494" s="84">
        <v>44</v>
      </c>
      <c r="B494" s="94" t="s">
        <v>94</v>
      </c>
      <c r="C494" s="87">
        <v>30750</v>
      </c>
      <c r="D494" s="107">
        <v>27750</v>
      </c>
      <c r="E494" s="102"/>
      <c r="F494" s="90">
        <v>34190</v>
      </c>
    </row>
    <row r="495" spans="1:6" ht="15">
      <c r="A495" s="84"/>
      <c r="B495" s="94" t="s">
        <v>96</v>
      </c>
      <c r="C495" s="87">
        <v>2300</v>
      </c>
      <c r="D495" s="107">
        <v>2300</v>
      </c>
      <c r="E495" s="102"/>
      <c r="F495" s="90">
        <v>2300</v>
      </c>
    </row>
    <row r="496" spans="1:6" ht="15">
      <c r="A496" s="84"/>
      <c r="B496" s="94" t="s">
        <v>78</v>
      </c>
      <c r="C496" s="87">
        <v>590</v>
      </c>
      <c r="D496" s="107">
        <v>590</v>
      </c>
      <c r="E496" s="102"/>
      <c r="F496" s="90">
        <v>580</v>
      </c>
    </row>
    <row r="497" spans="1:6" ht="15" customHeight="1">
      <c r="A497" s="157"/>
      <c r="B497" s="94" t="s">
        <v>80</v>
      </c>
      <c r="C497" s="87">
        <v>22700</v>
      </c>
      <c r="D497" s="107">
        <v>21000</v>
      </c>
      <c r="E497" s="102"/>
      <c r="F497" s="90">
        <v>22800</v>
      </c>
    </row>
    <row r="498" spans="1:6" ht="15" customHeight="1" hidden="1">
      <c r="A498" s="84"/>
      <c r="B498" s="94" t="s">
        <v>81</v>
      </c>
      <c r="C498" s="87">
        <v>0</v>
      </c>
      <c r="D498" s="107">
        <v>0</v>
      </c>
      <c r="E498" s="102"/>
      <c r="F498" s="90">
        <v>0</v>
      </c>
    </row>
    <row r="499" spans="1:6" ht="3.75" customHeight="1">
      <c r="A499" s="157"/>
      <c r="B499" s="94"/>
      <c r="C499" s="93"/>
      <c r="D499" s="104"/>
      <c r="E499" s="102"/>
      <c r="F499" s="206"/>
    </row>
    <row r="500" spans="1:6" ht="15" customHeight="1">
      <c r="A500" s="158"/>
      <c r="B500" s="99" t="s">
        <v>123</v>
      </c>
      <c r="C500" s="100">
        <f>SUM(C494:C499)</f>
        <v>56340</v>
      </c>
      <c r="D500" s="111">
        <f>SUM(D494:D499)</f>
        <v>51640</v>
      </c>
      <c r="E500" s="96"/>
      <c r="F500" s="112">
        <f>SUM(F494:F499)</f>
        <v>59870</v>
      </c>
    </row>
    <row r="501" spans="1:6" ht="3" customHeight="1">
      <c r="A501" s="158"/>
      <c r="B501" s="99"/>
      <c r="C501" s="93"/>
      <c r="D501" s="95"/>
      <c r="E501" s="96"/>
      <c r="F501" s="110"/>
    </row>
    <row r="502" spans="1:6" ht="15" customHeight="1" hidden="1">
      <c r="A502" s="158"/>
      <c r="B502" s="94" t="s">
        <v>105</v>
      </c>
      <c r="C502" s="106">
        <v>0</v>
      </c>
      <c r="D502" s="108">
        <v>0</v>
      </c>
      <c r="E502" s="102"/>
      <c r="F502" s="119">
        <v>0</v>
      </c>
    </row>
    <row r="503" spans="1:6" ht="15" customHeight="1" hidden="1">
      <c r="A503" s="158"/>
      <c r="B503" s="99" t="s">
        <v>100</v>
      </c>
      <c r="C503" s="93">
        <f>SUM(C502)</f>
        <v>0</v>
      </c>
      <c r="D503" s="95">
        <f>SUM(D502)</f>
        <v>0</v>
      </c>
      <c r="E503" s="96"/>
      <c r="F503" s="110">
        <f>SUM(F502)</f>
        <v>0</v>
      </c>
    </row>
    <row r="504" spans="1:6" ht="15">
      <c r="A504" s="158"/>
      <c r="B504" s="94"/>
      <c r="C504" s="183"/>
      <c r="D504" s="205"/>
      <c r="E504" s="96"/>
      <c r="F504" s="206"/>
    </row>
    <row r="505" spans="1:6" ht="15">
      <c r="A505" s="158"/>
      <c r="B505" s="99" t="s">
        <v>101</v>
      </c>
      <c r="C505" s="93">
        <f>C500-C503</f>
        <v>56340</v>
      </c>
      <c r="D505" s="104">
        <f>D500-D503</f>
        <v>51640</v>
      </c>
      <c r="E505" s="102"/>
      <c r="F505" s="110">
        <f>F500-F503</f>
        <v>59870</v>
      </c>
    </row>
    <row r="506" spans="1:6" ht="3.75" customHeight="1" thickBot="1">
      <c r="A506" s="147"/>
      <c r="B506" s="163"/>
      <c r="C506" s="127"/>
      <c r="D506" s="176"/>
      <c r="E506" s="96"/>
      <c r="F506" s="177"/>
    </row>
    <row r="507" spans="1:6" ht="15.75" thickBot="1">
      <c r="A507" s="181"/>
      <c r="B507" s="179"/>
      <c r="C507" s="135"/>
      <c r="D507" s="135"/>
      <c r="E507" s="96"/>
      <c r="F507" s="207"/>
    </row>
    <row r="508" spans="1:6" ht="15">
      <c r="A508" s="133" t="s">
        <v>103</v>
      </c>
      <c r="B508" s="179"/>
      <c r="C508" s="135"/>
      <c r="D508" s="135"/>
      <c r="E508" s="135"/>
      <c r="F508" s="137"/>
    </row>
    <row r="509" spans="1:6" ht="33.75" customHeight="1">
      <c r="A509" s="138">
        <f>A494</f>
        <v>44</v>
      </c>
      <c r="B509" s="359" t="s">
        <v>238</v>
      </c>
      <c r="C509" s="359"/>
      <c r="D509" s="359"/>
      <c r="E509" s="359"/>
      <c r="F509" s="360"/>
    </row>
    <row r="510" spans="1:6" ht="4.5" customHeight="1" thickBot="1">
      <c r="A510" s="180"/>
      <c r="B510" s="186"/>
      <c r="C510" s="187"/>
      <c r="D510" s="187"/>
      <c r="E510" s="187"/>
      <c r="F510" s="188"/>
    </row>
    <row r="511" spans="1:6" ht="15">
      <c r="A511" s="181"/>
      <c r="B511" s="185"/>
      <c r="C511" s="96"/>
      <c r="D511" s="96"/>
      <c r="E511" s="96"/>
      <c r="F511" s="132"/>
    </row>
    <row r="512" spans="1:6" ht="18">
      <c r="A512" s="210" t="s">
        <v>128</v>
      </c>
      <c r="B512" s="178"/>
      <c r="C512" s="96"/>
      <c r="D512" s="96"/>
      <c r="E512" s="96"/>
      <c r="F512" s="132"/>
    </row>
    <row r="513" spans="1:6" s="72" customFormat="1" ht="15.75" thickBot="1">
      <c r="A513" s="181"/>
      <c r="B513" s="185"/>
      <c r="C513" s="96"/>
      <c r="D513" s="96"/>
      <c r="E513" s="96"/>
      <c r="F513" s="132"/>
    </row>
    <row r="514" spans="1:6" ht="15">
      <c r="A514" s="144" t="s">
        <v>76</v>
      </c>
      <c r="B514" s="145"/>
      <c r="C514" s="68" t="s">
        <v>35</v>
      </c>
      <c r="D514" s="69" t="s">
        <v>36</v>
      </c>
      <c r="E514" s="70"/>
      <c r="F514" s="71" t="s">
        <v>190</v>
      </c>
    </row>
    <row r="515" spans="1:6" ht="15.75" thickBot="1">
      <c r="A515" s="147"/>
      <c r="B515" s="74"/>
      <c r="C515" s="76" t="s">
        <v>187</v>
      </c>
      <c r="D515" s="77" t="s">
        <v>187</v>
      </c>
      <c r="E515" s="70"/>
      <c r="F515" s="78" t="s">
        <v>201</v>
      </c>
    </row>
    <row r="516" spans="1:6" ht="15">
      <c r="A516" s="157"/>
      <c r="B516" s="113"/>
      <c r="C516" s="67" t="s">
        <v>40</v>
      </c>
      <c r="D516" s="146" t="s">
        <v>40</v>
      </c>
      <c r="E516" s="115"/>
      <c r="F516" s="71" t="s">
        <v>40</v>
      </c>
    </row>
    <row r="517" spans="1:6" ht="15">
      <c r="A517" s="157"/>
      <c r="B517" s="148" t="s">
        <v>131</v>
      </c>
      <c r="C517" s="93"/>
      <c r="D517" s="95"/>
      <c r="E517" s="96"/>
      <c r="F517" s="110"/>
    </row>
    <row r="518" spans="1:6" ht="15">
      <c r="A518" s="84">
        <v>45</v>
      </c>
      <c r="B518" s="94" t="s">
        <v>94</v>
      </c>
      <c r="C518" s="87">
        <v>1066940</v>
      </c>
      <c r="D518" s="107">
        <v>1047940</v>
      </c>
      <c r="E518" s="102"/>
      <c r="F518" s="90">
        <v>1103400</v>
      </c>
    </row>
    <row r="519" spans="1:6" ht="15">
      <c r="A519" s="84"/>
      <c r="B519" s="94" t="s">
        <v>96</v>
      </c>
      <c r="C519" s="87">
        <v>30400</v>
      </c>
      <c r="D519" s="107">
        <v>26400</v>
      </c>
      <c r="E519" s="102"/>
      <c r="F519" s="90">
        <v>30400</v>
      </c>
    </row>
    <row r="520" spans="1:6" ht="15">
      <c r="A520" s="84">
        <f>+A518+1</f>
        <v>46</v>
      </c>
      <c r="B520" s="94" t="s">
        <v>78</v>
      </c>
      <c r="C520" s="87">
        <v>126830</v>
      </c>
      <c r="D520" s="107">
        <v>134830</v>
      </c>
      <c r="E520" s="102"/>
      <c r="F520" s="90">
        <v>126320</v>
      </c>
    </row>
    <row r="521" spans="1:6" ht="15">
      <c r="A521" s="84">
        <f>+A520+1</f>
        <v>47</v>
      </c>
      <c r="B521" s="94" t="s">
        <v>80</v>
      </c>
      <c r="C521" s="87">
        <v>313500</v>
      </c>
      <c r="D521" s="107">
        <v>286600</v>
      </c>
      <c r="E521" s="102"/>
      <c r="F521" s="90">
        <v>313300</v>
      </c>
    </row>
    <row r="522" spans="1:6" ht="15" customHeight="1" hidden="1">
      <c r="A522" s="84"/>
      <c r="B522" s="94" t="s">
        <v>81</v>
      </c>
      <c r="C522" s="87">
        <v>0</v>
      </c>
      <c r="D522" s="107">
        <v>0</v>
      </c>
      <c r="E522" s="102"/>
      <c r="F522" s="90">
        <v>0</v>
      </c>
    </row>
    <row r="523" spans="1:6" ht="15">
      <c r="A523" s="157"/>
      <c r="B523" s="99" t="s">
        <v>102</v>
      </c>
      <c r="C523" s="109">
        <f>SUM(C518:C522)</f>
        <v>1537670</v>
      </c>
      <c r="D523" s="120">
        <f>SUM(D518:D522)</f>
        <v>1495770</v>
      </c>
      <c r="E523" s="102"/>
      <c r="F523" s="121">
        <f>SUM(F518:F522)</f>
        <v>1573420</v>
      </c>
    </row>
    <row r="524" spans="1:6" ht="4.5" customHeight="1">
      <c r="A524" s="157"/>
      <c r="B524" s="94"/>
      <c r="C524" s="93"/>
      <c r="D524" s="104"/>
      <c r="E524" s="102"/>
      <c r="F524" s="110"/>
    </row>
    <row r="525" spans="1:6" ht="15" customHeight="1" hidden="1">
      <c r="A525" s="84"/>
      <c r="B525" s="94" t="s">
        <v>120</v>
      </c>
      <c r="C525" s="87">
        <v>0</v>
      </c>
      <c r="D525" s="87">
        <v>0</v>
      </c>
      <c r="E525" s="102"/>
      <c r="F525" s="90">
        <v>0</v>
      </c>
    </row>
    <row r="526" spans="1:6" ht="15">
      <c r="A526" s="84">
        <f>+A521+1</f>
        <v>48</v>
      </c>
      <c r="B526" s="94" t="s">
        <v>98</v>
      </c>
      <c r="C526" s="87">
        <v>29000</v>
      </c>
      <c r="D526" s="87">
        <v>13200</v>
      </c>
      <c r="E526" s="102"/>
      <c r="F526" s="90">
        <v>29000</v>
      </c>
    </row>
    <row r="527" spans="1:6" ht="15">
      <c r="A527" s="84">
        <f>+A526+1</f>
        <v>49</v>
      </c>
      <c r="B527" s="94" t="s">
        <v>83</v>
      </c>
      <c r="C527" s="87">
        <v>446000</v>
      </c>
      <c r="D527" s="87">
        <v>463800</v>
      </c>
      <c r="E527" s="102"/>
      <c r="F527" s="90">
        <v>466000</v>
      </c>
    </row>
    <row r="528" spans="1:6" ht="15" customHeight="1" hidden="1">
      <c r="A528" s="84"/>
      <c r="B528" s="94" t="s">
        <v>99</v>
      </c>
      <c r="C528" s="87">
        <v>0</v>
      </c>
      <c r="D528" s="87">
        <v>0</v>
      </c>
      <c r="E528" s="102"/>
      <c r="F528" s="90">
        <v>0</v>
      </c>
    </row>
    <row r="529" spans="1:6" ht="15">
      <c r="A529" s="157"/>
      <c r="B529" s="99" t="s">
        <v>100</v>
      </c>
      <c r="C529" s="109">
        <f>SUM(C525:C528)</f>
        <v>475000</v>
      </c>
      <c r="D529" s="123">
        <f>SUM(D525:D528)</f>
        <v>477000</v>
      </c>
      <c r="E529" s="96"/>
      <c r="F529" s="121">
        <f>SUM(F525:F528)</f>
        <v>495000</v>
      </c>
    </row>
    <row r="530" spans="1:6" ht="15">
      <c r="A530" s="157"/>
      <c r="B530" s="94"/>
      <c r="C530" s="93"/>
      <c r="D530" s="95"/>
      <c r="E530" s="96"/>
      <c r="F530" s="110"/>
    </row>
    <row r="531" spans="1:6" ht="15">
      <c r="A531" s="158"/>
      <c r="B531" s="99" t="s">
        <v>101</v>
      </c>
      <c r="C531" s="100">
        <f>SUM(C523-C529)</f>
        <v>1062670</v>
      </c>
      <c r="D531" s="111">
        <f>SUM(D523-D529)</f>
        <v>1018770</v>
      </c>
      <c r="E531" s="96"/>
      <c r="F531" s="112">
        <f>SUM(F523-F529)</f>
        <v>1078420</v>
      </c>
    </row>
    <row r="532" spans="1:6" ht="3.75" customHeight="1" thickBot="1">
      <c r="A532" s="147"/>
      <c r="B532" s="163"/>
      <c r="C532" s="127"/>
      <c r="D532" s="176"/>
      <c r="E532" s="96"/>
      <c r="F532" s="177"/>
    </row>
    <row r="533" spans="1:6" ht="30" customHeight="1" thickBot="1">
      <c r="A533" s="181"/>
      <c r="B533" s="192"/>
      <c r="C533" s="96"/>
      <c r="D533" s="96"/>
      <c r="E533" s="96"/>
      <c r="F533" s="132"/>
    </row>
    <row r="534" spans="1:6" ht="15">
      <c r="A534" s="133" t="s">
        <v>103</v>
      </c>
      <c r="B534" s="179"/>
      <c r="C534" s="135"/>
      <c r="D534" s="135"/>
      <c r="E534" s="135"/>
      <c r="F534" s="137"/>
    </row>
    <row r="535" spans="1:6" ht="38.25" customHeight="1">
      <c r="A535" s="138">
        <f>A518</f>
        <v>45</v>
      </c>
      <c r="B535" s="359" t="s">
        <v>235</v>
      </c>
      <c r="C535" s="359"/>
      <c r="D535" s="359"/>
      <c r="E535" s="359"/>
      <c r="F535" s="360"/>
    </row>
    <row r="536" spans="1:6" ht="22.5" customHeight="1">
      <c r="A536" s="138">
        <f>A520</f>
        <v>46</v>
      </c>
      <c r="B536" s="359" t="s">
        <v>239</v>
      </c>
      <c r="C536" s="359"/>
      <c r="D536" s="359"/>
      <c r="E536" s="359"/>
      <c r="F536" s="360"/>
    </row>
    <row r="537" spans="1:6" ht="38.25" customHeight="1">
      <c r="A537" s="138">
        <f>A521</f>
        <v>47</v>
      </c>
      <c r="B537" s="359" t="s">
        <v>218</v>
      </c>
      <c r="C537" s="371"/>
      <c r="D537" s="371"/>
      <c r="E537" s="371"/>
      <c r="F537" s="370"/>
    </row>
    <row r="538" spans="1:6" ht="51" customHeight="1">
      <c r="A538" s="138">
        <f>A526</f>
        <v>48</v>
      </c>
      <c r="B538" s="359" t="s">
        <v>240</v>
      </c>
      <c r="C538" s="359"/>
      <c r="D538" s="359"/>
      <c r="E538" s="359"/>
      <c r="F538" s="360"/>
    </row>
    <row r="539" spans="1:6" ht="33" customHeight="1">
      <c r="A539" s="138">
        <f>A527</f>
        <v>49</v>
      </c>
      <c r="B539" s="359" t="s">
        <v>241</v>
      </c>
      <c r="C539" s="359"/>
      <c r="D539" s="359"/>
      <c r="E539" s="359"/>
      <c r="F539" s="360"/>
    </row>
    <row r="540" spans="1:6" ht="4.5" customHeight="1" thickBot="1">
      <c r="A540" s="180"/>
      <c r="B540" s="186"/>
      <c r="C540" s="187"/>
      <c r="D540" s="187"/>
      <c r="E540" s="187"/>
      <c r="F540" s="188"/>
    </row>
    <row r="541" spans="1:6" ht="15">
      <c r="A541" s="189"/>
      <c r="B541" s="199"/>
      <c r="C541" s="96"/>
      <c r="D541" s="96"/>
      <c r="E541" s="96"/>
      <c r="F541" s="132"/>
    </row>
    <row r="542" spans="1:6" ht="18">
      <c r="A542" s="210" t="s">
        <v>128</v>
      </c>
      <c r="B542" s="199"/>
      <c r="C542" s="96"/>
      <c r="D542" s="96"/>
      <c r="E542" s="96"/>
      <c r="F542" s="132"/>
    </row>
    <row r="543" spans="1:6" ht="15.75" thickBot="1">
      <c r="A543" s="181"/>
      <c r="B543" s="192"/>
      <c r="C543" s="96"/>
      <c r="D543" s="96"/>
      <c r="E543" s="96"/>
      <c r="F543" s="132"/>
    </row>
    <row r="544" spans="1:6" ht="15">
      <c r="A544" s="144" t="s">
        <v>76</v>
      </c>
      <c r="B544" s="145"/>
      <c r="C544" s="68" t="s">
        <v>35</v>
      </c>
      <c r="D544" s="69" t="s">
        <v>36</v>
      </c>
      <c r="E544" s="70"/>
      <c r="F544" s="71" t="s">
        <v>190</v>
      </c>
    </row>
    <row r="545" spans="1:6" ht="15.75" thickBot="1">
      <c r="A545" s="147"/>
      <c r="B545" s="74"/>
      <c r="C545" s="76" t="s">
        <v>187</v>
      </c>
      <c r="D545" s="77" t="s">
        <v>187</v>
      </c>
      <c r="E545" s="70"/>
      <c r="F545" s="78" t="s">
        <v>201</v>
      </c>
    </row>
    <row r="546" spans="1:6" ht="15">
      <c r="A546" s="157"/>
      <c r="B546" s="145"/>
      <c r="C546" s="67" t="s">
        <v>40</v>
      </c>
      <c r="D546" s="146" t="s">
        <v>40</v>
      </c>
      <c r="E546" s="115"/>
      <c r="F546" s="71" t="s">
        <v>40</v>
      </c>
    </row>
    <row r="547" spans="1:6" ht="15">
      <c r="A547" s="157"/>
      <c r="B547" s="148" t="s">
        <v>132</v>
      </c>
      <c r="C547" s="93"/>
      <c r="D547" s="95"/>
      <c r="E547" s="96"/>
      <c r="F547" s="110"/>
    </row>
    <row r="548" spans="1:6" ht="15">
      <c r="A548" s="84">
        <f>A527+1</f>
        <v>50</v>
      </c>
      <c r="B548" s="94" t="s">
        <v>94</v>
      </c>
      <c r="C548" s="87">
        <v>135980</v>
      </c>
      <c r="D548" s="107">
        <v>142980</v>
      </c>
      <c r="E548" s="102"/>
      <c r="F548" s="90">
        <v>147110</v>
      </c>
    </row>
    <row r="549" spans="1:6" ht="15">
      <c r="A549" s="84"/>
      <c r="B549" s="94" t="s">
        <v>96</v>
      </c>
      <c r="C549" s="87">
        <v>8500</v>
      </c>
      <c r="D549" s="107">
        <v>7500</v>
      </c>
      <c r="E549" s="102"/>
      <c r="F549" s="90">
        <v>8500</v>
      </c>
    </row>
    <row r="550" spans="1:6" ht="15">
      <c r="A550" s="84"/>
      <c r="B550" s="94" t="s">
        <v>78</v>
      </c>
      <c r="C550" s="87">
        <v>22870</v>
      </c>
      <c r="D550" s="107">
        <v>21870</v>
      </c>
      <c r="E550" s="102"/>
      <c r="F550" s="90">
        <v>20480</v>
      </c>
    </row>
    <row r="551" spans="1:6" ht="15">
      <c r="A551" s="84"/>
      <c r="B551" s="94" t="s">
        <v>79</v>
      </c>
      <c r="C551" s="87">
        <v>1890</v>
      </c>
      <c r="D551" s="107">
        <v>2140</v>
      </c>
      <c r="E551" s="102"/>
      <c r="F551" s="90">
        <v>2050</v>
      </c>
    </row>
    <row r="552" spans="1:6" ht="15">
      <c r="A552" s="84">
        <f>+A548+1</f>
        <v>51</v>
      </c>
      <c r="B552" s="94" t="s">
        <v>80</v>
      </c>
      <c r="C552" s="87">
        <v>106200</v>
      </c>
      <c r="D552" s="107">
        <v>96100</v>
      </c>
      <c r="E552" s="102"/>
      <c r="F552" s="90">
        <v>106000</v>
      </c>
    </row>
    <row r="553" spans="1:6" ht="15" customHeight="1" hidden="1">
      <c r="A553" s="84"/>
      <c r="B553" s="94" t="s">
        <v>81</v>
      </c>
      <c r="C553" s="87">
        <v>0</v>
      </c>
      <c r="D553" s="107">
        <v>0</v>
      </c>
      <c r="E553" s="102"/>
      <c r="F553" s="90">
        <v>0</v>
      </c>
    </row>
    <row r="554" spans="1:6" ht="15">
      <c r="A554" s="157"/>
      <c r="B554" s="99" t="s">
        <v>102</v>
      </c>
      <c r="C554" s="109">
        <f>SUM(C548:C553)</f>
        <v>275440</v>
      </c>
      <c r="D554" s="120">
        <f>SUM(D548:D553)</f>
        <v>270590</v>
      </c>
      <c r="E554" s="102"/>
      <c r="F554" s="121">
        <f>SUM(F548:F553)</f>
        <v>284140</v>
      </c>
    </row>
    <row r="555" spans="1:6" ht="3" customHeight="1">
      <c r="A555" s="157"/>
      <c r="B555" s="94"/>
      <c r="C555" s="93"/>
      <c r="D555" s="104"/>
      <c r="E555" s="102"/>
      <c r="F555" s="110"/>
    </row>
    <row r="556" spans="1:6" ht="15">
      <c r="A556" s="84">
        <f>+A552+1</f>
        <v>52</v>
      </c>
      <c r="B556" s="94" t="s">
        <v>98</v>
      </c>
      <c r="C556" s="87">
        <v>153000</v>
      </c>
      <c r="D556" s="107">
        <v>192000</v>
      </c>
      <c r="E556" s="102"/>
      <c r="F556" s="119">
        <v>183000</v>
      </c>
    </row>
    <row r="557" spans="1:6" ht="15">
      <c r="A557" s="157"/>
      <c r="B557" s="99" t="s">
        <v>100</v>
      </c>
      <c r="C557" s="109">
        <f>SUM(C556)</f>
        <v>153000</v>
      </c>
      <c r="D557" s="123">
        <f>SUM(D556)</f>
        <v>192000</v>
      </c>
      <c r="E557" s="96"/>
      <c r="F557" s="121">
        <f>SUM(F556)</f>
        <v>183000</v>
      </c>
    </row>
    <row r="558" spans="1:6" ht="15" customHeight="1">
      <c r="A558" s="157"/>
      <c r="B558" s="94"/>
      <c r="C558" s="93"/>
      <c r="D558" s="95"/>
      <c r="E558" s="96"/>
      <c r="F558" s="110"/>
    </row>
    <row r="559" spans="1:6" ht="15" customHeight="1">
      <c r="A559" s="158"/>
      <c r="B559" s="99" t="s">
        <v>101</v>
      </c>
      <c r="C559" s="100">
        <f>SUM(C554-C557)</f>
        <v>122440</v>
      </c>
      <c r="D559" s="111">
        <f>SUM(D554-D557)</f>
        <v>78590</v>
      </c>
      <c r="E559" s="96"/>
      <c r="F559" s="112">
        <f>SUM(F554-F557)</f>
        <v>101140</v>
      </c>
    </row>
    <row r="560" spans="1:6" ht="4.5" customHeight="1" thickBot="1">
      <c r="A560" s="147"/>
      <c r="B560" s="163"/>
      <c r="C560" s="127"/>
      <c r="D560" s="176"/>
      <c r="E560" s="96"/>
      <c r="F560" s="177"/>
    </row>
    <row r="561" spans="1:6" ht="15" customHeight="1" thickBot="1">
      <c r="A561" s="181"/>
      <c r="B561" s="179"/>
      <c r="C561" s="135"/>
      <c r="D561" s="135"/>
      <c r="E561" s="96"/>
      <c r="F561" s="207"/>
    </row>
    <row r="562" spans="1:6" ht="15" customHeight="1">
      <c r="A562" s="133" t="s">
        <v>103</v>
      </c>
      <c r="B562" s="179"/>
      <c r="C562" s="135"/>
      <c r="D562" s="135"/>
      <c r="E562" s="135"/>
      <c r="F562" s="137"/>
    </row>
    <row r="563" spans="1:6" ht="33.75" customHeight="1">
      <c r="A563" s="138">
        <f>A548</f>
        <v>50</v>
      </c>
      <c r="B563" s="359" t="s">
        <v>242</v>
      </c>
      <c r="C563" s="359"/>
      <c r="D563" s="359"/>
      <c r="E563" s="359"/>
      <c r="F563" s="360"/>
    </row>
    <row r="564" spans="1:6" ht="33.75" customHeight="1">
      <c r="A564" s="138">
        <f>A552</f>
        <v>51</v>
      </c>
      <c r="B564" s="359" t="s">
        <v>218</v>
      </c>
      <c r="C564" s="371"/>
      <c r="D564" s="371"/>
      <c r="E564" s="371"/>
      <c r="F564" s="370"/>
    </row>
    <row r="565" spans="1:6" ht="34.5" customHeight="1">
      <c r="A565" s="138">
        <f>A556</f>
        <v>52</v>
      </c>
      <c r="B565" s="359" t="s">
        <v>243</v>
      </c>
      <c r="C565" s="371"/>
      <c r="D565" s="371"/>
      <c r="E565" s="371"/>
      <c r="F565" s="370"/>
    </row>
    <row r="566" spans="1:6" ht="3.75" customHeight="1" thickBot="1">
      <c r="A566" s="180"/>
      <c r="B566" s="186"/>
      <c r="C566" s="187"/>
      <c r="D566" s="187"/>
      <c r="E566" s="187"/>
      <c r="F566" s="188"/>
    </row>
    <row r="567" spans="1:6" ht="15">
      <c r="A567" s="189"/>
      <c r="B567" s="199"/>
      <c r="C567" s="96"/>
      <c r="D567" s="96"/>
      <c r="E567" s="96"/>
      <c r="F567" s="132"/>
    </row>
    <row r="568" spans="1:6" ht="18">
      <c r="A568" s="210" t="s">
        <v>128</v>
      </c>
      <c r="B568" s="199"/>
      <c r="C568" s="96"/>
      <c r="D568" s="96"/>
      <c r="E568" s="96"/>
      <c r="F568" s="132"/>
    </row>
    <row r="569" spans="1:6" ht="15.75" thickBot="1">
      <c r="A569" s="181"/>
      <c r="B569" s="185"/>
      <c r="C569" s="96"/>
      <c r="D569" s="96"/>
      <c r="E569" s="96"/>
      <c r="F569" s="132"/>
    </row>
    <row r="570" spans="1:6" ht="15">
      <c r="A570" s="144" t="s">
        <v>76</v>
      </c>
      <c r="B570" s="145"/>
      <c r="C570" s="67" t="s">
        <v>35</v>
      </c>
      <c r="D570" s="146" t="s">
        <v>36</v>
      </c>
      <c r="E570" s="115"/>
      <c r="F570" s="71" t="s">
        <v>190</v>
      </c>
    </row>
    <row r="571" spans="1:6" ht="15.75" thickBot="1">
      <c r="A571" s="147"/>
      <c r="B571" s="74"/>
      <c r="C571" s="75" t="s">
        <v>187</v>
      </c>
      <c r="D571" s="299" t="s">
        <v>187</v>
      </c>
      <c r="E571" s="115"/>
      <c r="F571" s="78" t="s">
        <v>201</v>
      </c>
    </row>
    <row r="572" spans="1:6" ht="15">
      <c r="A572" s="157"/>
      <c r="B572" s="113"/>
      <c r="C572" s="67" t="s">
        <v>40</v>
      </c>
      <c r="D572" s="146" t="s">
        <v>40</v>
      </c>
      <c r="E572" s="115"/>
      <c r="F572" s="71" t="s">
        <v>40</v>
      </c>
    </row>
    <row r="573" spans="1:6" ht="15">
      <c r="A573" s="157"/>
      <c r="B573" s="148" t="s">
        <v>133</v>
      </c>
      <c r="C573" s="87"/>
      <c r="D573" s="95"/>
      <c r="E573" s="96"/>
      <c r="F573" s="90"/>
    </row>
    <row r="574" spans="1:6" ht="15">
      <c r="A574" s="157"/>
      <c r="B574" s="94"/>
      <c r="C574" s="93"/>
      <c r="D574" s="124"/>
      <c r="E574" s="125"/>
      <c r="F574" s="110"/>
    </row>
    <row r="575" spans="1:6" ht="15">
      <c r="A575" s="157"/>
      <c r="B575" s="148" t="s">
        <v>134</v>
      </c>
      <c r="C575" s="87"/>
      <c r="D575" s="95"/>
      <c r="E575" s="96"/>
      <c r="F575" s="90"/>
    </row>
    <row r="576" spans="1:6" ht="15">
      <c r="A576" s="84">
        <f>A556+1</f>
        <v>53</v>
      </c>
      <c r="B576" s="94" t="s">
        <v>94</v>
      </c>
      <c r="C576" s="87">
        <v>197770</v>
      </c>
      <c r="D576" s="107">
        <v>354770</v>
      </c>
      <c r="E576" s="122"/>
      <c r="F576" s="90">
        <v>209270</v>
      </c>
    </row>
    <row r="577" spans="1:6" ht="15">
      <c r="A577" s="84"/>
      <c r="B577" s="94" t="s">
        <v>95</v>
      </c>
      <c r="C577" s="87">
        <v>20800</v>
      </c>
      <c r="D577" s="107">
        <v>20800</v>
      </c>
      <c r="E577" s="122"/>
      <c r="F577" s="90">
        <v>20900</v>
      </c>
    </row>
    <row r="578" spans="1:6" ht="15">
      <c r="A578" s="84"/>
      <c r="B578" s="94" t="s">
        <v>96</v>
      </c>
      <c r="C578" s="87">
        <v>1000</v>
      </c>
      <c r="D578" s="107">
        <v>1000</v>
      </c>
      <c r="E578" s="102"/>
      <c r="F578" s="90">
        <v>1000</v>
      </c>
    </row>
    <row r="579" spans="1:6" ht="15">
      <c r="A579" s="84">
        <f>+A576</f>
        <v>53</v>
      </c>
      <c r="B579" s="94" t="s">
        <v>78</v>
      </c>
      <c r="C579" s="87">
        <v>66080</v>
      </c>
      <c r="D579" s="107">
        <v>718080</v>
      </c>
      <c r="E579" s="122"/>
      <c r="F579" s="90">
        <v>66050</v>
      </c>
    </row>
    <row r="580" spans="1:6" ht="15">
      <c r="A580" s="84"/>
      <c r="B580" s="94" t="s">
        <v>79</v>
      </c>
      <c r="C580" s="87">
        <v>32730</v>
      </c>
      <c r="D580" s="107">
        <v>37110</v>
      </c>
      <c r="E580" s="102"/>
      <c r="F580" s="90">
        <v>35560</v>
      </c>
    </row>
    <row r="581" spans="1:6" s="197" customFormat="1" ht="15">
      <c r="A581" s="157"/>
      <c r="B581" s="94" t="s">
        <v>80</v>
      </c>
      <c r="C581" s="87">
        <v>19400</v>
      </c>
      <c r="D581" s="107">
        <v>18000</v>
      </c>
      <c r="E581" s="102"/>
      <c r="F581" s="90">
        <v>19600</v>
      </c>
    </row>
    <row r="582" spans="1:6" s="197" customFormat="1" ht="15" customHeight="1">
      <c r="A582" s="84">
        <f>+A579+1</f>
        <v>54</v>
      </c>
      <c r="B582" s="94" t="s">
        <v>81</v>
      </c>
      <c r="C582" s="87">
        <v>8600</v>
      </c>
      <c r="D582" s="87">
        <v>303200</v>
      </c>
      <c r="E582" s="102"/>
      <c r="F582" s="90">
        <v>114200</v>
      </c>
    </row>
    <row r="583" spans="1:6" s="197" customFormat="1" ht="15" customHeight="1">
      <c r="A583" s="158"/>
      <c r="B583" s="99" t="s">
        <v>102</v>
      </c>
      <c r="C583" s="100">
        <f>SUM(C576:C582)</f>
        <v>346380</v>
      </c>
      <c r="D583" s="212">
        <f>SUM(D576:D582)</f>
        <v>1452960</v>
      </c>
      <c r="E583" s="122"/>
      <c r="F583" s="112">
        <f>SUM(F576:F582)</f>
        <v>466580</v>
      </c>
    </row>
    <row r="584" spans="1:6" s="197" customFormat="1" ht="3" customHeight="1">
      <c r="A584" s="157"/>
      <c r="B584" s="97"/>
      <c r="C584" s="93"/>
      <c r="D584" s="124"/>
      <c r="E584" s="122"/>
      <c r="F584" s="110"/>
    </row>
    <row r="585" spans="1:6" s="197" customFormat="1" ht="15" customHeight="1">
      <c r="A585" s="84">
        <f>A579</f>
        <v>53</v>
      </c>
      <c r="B585" s="94" t="s">
        <v>135</v>
      </c>
      <c r="C585" s="87">
        <v>41500</v>
      </c>
      <c r="D585" s="87">
        <v>962500</v>
      </c>
      <c r="E585" s="122"/>
      <c r="F585" s="90">
        <v>41500</v>
      </c>
    </row>
    <row r="586" spans="1:6" s="197" customFormat="1" ht="15" customHeight="1" hidden="1">
      <c r="A586" s="84"/>
      <c r="B586" s="94" t="s">
        <v>99</v>
      </c>
      <c r="C586" s="87">
        <v>0</v>
      </c>
      <c r="D586" s="87">
        <v>0</v>
      </c>
      <c r="E586" s="122"/>
      <c r="F586" s="90">
        <v>0</v>
      </c>
    </row>
    <row r="587" spans="1:6" s="197" customFormat="1" ht="15" customHeight="1">
      <c r="A587" s="157"/>
      <c r="B587" s="99" t="s">
        <v>100</v>
      </c>
      <c r="C587" s="100">
        <f>SUM(C585:C586)</f>
        <v>41500</v>
      </c>
      <c r="D587" s="100">
        <f>SUM(D585:D586)</f>
        <v>962500</v>
      </c>
      <c r="E587" s="122"/>
      <c r="F587" s="112">
        <f>SUM(F585:F586)</f>
        <v>41500</v>
      </c>
    </row>
    <row r="588" spans="1:6" ht="15">
      <c r="A588" s="157"/>
      <c r="B588" s="97"/>
      <c r="C588" s="93"/>
      <c r="D588" s="124"/>
      <c r="E588" s="122"/>
      <c r="F588" s="110"/>
    </row>
    <row r="589" spans="1:6" ht="15">
      <c r="A589" s="157"/>
      <c r="B589" s="99" t="s">
        <v>101</v>
      </c>
      <c r="C589" s="100">
        <f>C583-C587</f>
        <v>304880</v>
      </c>
      <c r="D589" s="100">
        <f>D583-D587</f>
        <v>490460</v>
      </c>
      <c r="E589" s="122"/>
      <c r="F589" s="112">
        <f>F583-F587</f>
        <v>425080</v>
      </c>
    </row>
    <row r="590" spans="1:6" ht="15">
      <c r="A590" s="157"/>
      <c r="B590" s="97"/>
      <c r="C590" s="93"/>
      <c r="D590" s="124"/>
      <c r="E590" s="125"/>
      <c r="F590" s="110"/>
    </row>
    <row r="591" spans="1:6" ht="15">
      <c r="A591" s="157"/>
      <c r="B591" s="99" t="s">
        <v>68</v>
      </c>
      <c r="C591" s="213"/>
      <c r="D591" s="214"/>
      <c r="E591" s="215"/>
      <c r="F591" s="216"/>
    </row>
    <row r="592" spans="1:6" ht="15">
      <c r="A592" s="84">
        <f>+A582+1</f>
        <v>55</v>
      </c>
      <c r="B592" s="94" t="s">
        <v>94</v>
      </c>
      <c r="C592" s="87">
        <v>309220</v>
      </c>
      <c r="D592" s="107">
        <v>302220</v>
      </c>
      <c r="E592" s="122"/>
      <c r="F592" s="90">
        <v>336260</v>
      </c>
    </row>
    <row r="593" spans="1:6" ht="15">
      <c r="A593" s="84"/>
      <c r="B593" s="94" t="s">
        <v>95</v>
      </c>
      <c r="C593" s="87">
        <v>23210</v>
      </c>
      <c r="D593" s="107">
        <v>26810</v>
      </c>
      <c r="E593" s="122"/>
      <c r="F593" s="90">
        <v>28990</v>
      </c>
    </row>
    <row r="594" spans="1:6" ht="15">
      <c r="A594" s="84"/>
      <c r="B594" s="94" t="s">
        <v>96</v>
      </c>
      <c r="C594" s="87">
        <v>16300</v>
      </c>
      <c r="D594" s="107">
        <v>16300</v>
      </c>
      <c r="E594" s="122"/>
      <c r="F594" s="90">
        <v>16300</v>
      </c>
    </row>
    <row r="595" spans="1:6" ht="15">
      <c r="A595" s="84">
        <f>+A592+1</f>
        <v>56</v>
      </c>
      <c r="B595" s="94" t="s">
        <v>78</v>
      </c>
      <c r="C595" s="87">
        <v>167830</v>
      </c>
      <c r="D595" s="107">
        <v>188230</v>
      </c>
      <c r="E595" s="122"/>
      <c r="F595" s="90">
        <v>178330</v>
      </c>
    </row>
    <row r="596" spans="1:6" ht="15">
      <c r="A596" s="84"/>
      <c r="B596" s="94" t="s">
        <v>79</v>
      </c>
      <c r="C596" s="87">
        <v>3080</v>
      </c>
      <c r="D596" s="107">
        <v>3490</v>
      </c>
      <c r="E596" s="102"/>
      <c r="F596" s="90">
        <v>3350</v>
      </c>
    </row>
    <row r="597" spans="1:6" ht="15">
      <c r="A597" s="84">
        <f>+A595+1</f>
        <v>57</v>
      </c>
      <c r="B597" s="94" t="s">
        <v>80</v>
      </c>
      <c r="C597" s="87">
        <v>89000</v>
      </c>
      <c r="D597" s="107">
        <v>80600</v>
      </c>
      <c r="E597" s="122"/>
      <c r="F597" s="90">
        <v>90000</v>
      </c>
    </row>
    <row r="598" spans="1:6" ht="15">
      <c r="A598" s="157"/>
      <c r="B598" s="99" t="s">
        <v>102</v>
      </c>
      <c r="C598" s="217">
        <f>SUM(C592:C597)</f>
        <v>608640</v>
      </c>
      <c r="D598" s="173">
        <f>SUM(D592:D597)</f>
        <v>617650</v>
      </c>
      <c r="E598" s="122"/>
      <c r="F598" s="218">
        <f>SUM(F592:F597)</f>
        <v>653230</v>
      </c>
    </row>
    <row r="599" spans="1:6" ht="3" customHeight="1">
      <c r="A599" s="157"/>
      <c r="B599" s="94"/>
      <c r="C599" s="93"/>
      <c r="D599" s="104"/>
      <c r="E599" s="102"/>
      <c r="F599" s="110"/>
    </row>
    <row r="600" spans="1:6" ht="15">
      <c r="A600" s="84">
        <f>+A597+1</f>
        <v>58</v>
      </c>
      <c r="B600" s="94" t="s">
        <v>120</v>
      </c>
      <c r="C600" s="87">
        <v>609000</v>
      </c>
      <c r="D600" s="107">
        <v>646000</v>
      </c>
      <c r="E600" s="122"/>
      <c r="F600" s="90">
        <v>640900</v>
      </c>
    </row>
    <row r="601" spans="1:6" ht="15">
      <c r="A601" s="157"/>
      <c r="B601" s="99" t="s">
        <v>100</v>
      </c>
      <c r="C601" s="217">
        <f>SUM(C600:C600)</f>
        <v>609000</v>
      </c>
      <c r="D601" s="159">
        <f>SUM(D600:D600)</f>
        <v>646000</v>
      </c>
      <c r="E601" s="125"/>
      <c r="F601" s="218">
        <f>SUM(F600:F600)</f>
        <v>640900</v>
      </c>
    </row>
    <row r="602" spans="1:6" ht="15">
      <c r="A602" s="157"/>
      <c r="B602" s="160"/>
      <c r="C602" s="106"/>
      <c r="D602" s="108"/>
      <c r="E602" s="125"/>
      <c r="F602" s="119"/>
    </row>
    <row r="603" spans="1:6" ht="15">
      <c r="A603" s="158"/>
      <c r="B603" s="99" t="s">
        <v>101</v>
      </c>
      <c r="C603" s="219">
        <f>SUM(C598-C601)</f>
        <v>-360</v>
      </c>
      <c r="D603" s="174">
        <f>SUM(D598-D601)</f>
        <v>-28350</v>
      </c>
      <c r="E603" s="125"/>
      <c r="F603" s="220">
        <f>SUM(F598-F601)</f>
        <v>12330</v>
      </c>
    </row>
    <row r="604" spans="1:6" ht="3.75" customHeight="1" thickBot="1">
      <c r="A604" s="221"/>
      <c r="B604" s="222"/>
      <c r="C604" s="223"/>
      <c r="D604" s="128"/>
      <c r="E604" s="125"/>
      <c r="F604" s="224"/>
    </row>
    <row r="605" spans="1:6" ht="15.75" thickBot="1">
      <c r="A605" s="225"/>
      <c r="B605" s="200"/>
      <c r="C605" s="125"/>
      <c r="D605" s="125"/>
      <c r="E605" s="125"/>
      <c r="F605" s="226"/>
    </row>
    <row r="606" spans="1:6" ht="15">
      <c r="A606" s="133" t="s">
        <v>103</v>
      </c>
      <c r="B606" s="179"/>
      <c r="C606" s="135"/>
      <c r="D606" s="135"/>
      <c r="E606" s="135"/>
      <c r="F606" s="137"/>
    </row>
    <row r="607" spans="1:6" ht="47.25" customHeight="1">
      <c r="A607" s="138">
        <f>A576</f>
        <v>53</v>
      </c>
      <c r="B607" s="359" t="s">
        <v>306</v>
      </c>
      <c r="C607" s="359"/>
      <c r="D607" s="359"/>
      <c r="E607" s="359"/>
      <c r="F607" s="360"/>
    </row>
    <row r="608" spans="1:6" ht="33" customHeight="1">
      <c r="A608" s="138">
        <f>A582</f>
        <v>54</v>
      </c>
      <c r="B608" s="359" t="s">
        <v>194</v>
      </c>
      <c r="C608" s="359"/>
      <c r="D608" s="359"/>
      <c r="E608" s="359"/>
      <c r="F608" s="360"/>
    </row>
    <row r="609" spans="1:6" ht="34.5" customHeight="1">
      <c r="A609" s="138">
        <f>A592</f>
        <v>55</v>
      </c>
      <c r="B609" s="359" t="s">
        <v>244</v>
      </c>
      <c r="C609" s="359"/>
      <c r="D609" s="359"/>
      <c r="E609" s="359"/>
      <c r="F609" s="360"/>
    </row>
    <row r="610" spans="1:6" ht="36.75" customHeight="1">
      <c r="A610" s="138">
        <f>A595</f>
        <v>56</v>
      </c>
      <c r="B610" s="359" t="s">
        <v>245</v>
      </c>
      <c r="C610" s="359"/>
      <c r="D610" s="359"/>
      <c r="E610" s="359"/>
      <c r="F610" s="360"/>
    </row>
    <row r="611" spans="1:6" ht="33" customHeight="1">
      <c r="A611" s="138">
        <f>A597</f>
        <v>57</v>
      </c>
      <c r="B611" s="359" t="s">
        <v>218</v>
      </c>
      <c r="C611" s="371"/>
      <c r="D611" s="371"/>
      <c r="E611" s="371"/>
      <c r="F611" s="370"/>
    </row>
    <row r="612" spans="1:6" ht="48" customHeight="1">
      <c r="A612" s="138">
        <f>A600</f>
        <v>58</v>
      </c>
      <c r="B612" s="359" t="s">
        <v>269</v>
      </c>
      <c r="C612" s="359"/>
      <c r="D612" s="359"/>
      <c r="E612" s="359"/>
      <c r="F612" s="360"/>
    </row>
    <row r="613" spans="1:6" ht="4.5" customHeight="1" thickBot="1">
      <c r="A613" s="140"/>
      <c r="B613" s="227"/>
      <c r="C613" s="228"/>
      <c r="D613" s="228"/>
      <c r="E613" s="228"/>
      <c r="F613" s="229"/>
    </row>
    <row r="614" spans="1:6" ht="15">
      <c r="A614" s="225"/>
      <c r="B614" s="200"/>
      <c r="C614" s="125"/>
      <c r="D614" s="125"/>
      <c r="E614" s="125"/>
      <c r="F614" s="226"/>
    </row>
    <row r="615" spans="1:6" ht="18">
      <c r="A615" s="210" t="s">
        <v>128</v>
      </c>
      <c r="B615" s="200"/>
      <c r="C615" s="125"/>
      <c r="D615" s="125"/>
      <c r="E615" s="125"/>
      <c r="F615" s="226"/>
    </row>
    <row r="616" spans="1:6" ht="15.75" thickBot="1">
      <c r="A616" s="225"/>
      <c r="B616" s="200"/>
      <c r="C616" s="125"/>
      <c r="D616" s="125"/>
      <c r="E616" s="125"/>
      <c r="F616" s="226"/>
    </row>
    <row r="617" spans="1:6" ht="15">
      <c r="A617" s="144" t="s">
        <v>76</v>
      </c>
      <c r="B617" s="145"/>
      <c r="C617" s="68" t="s">
        <v>35</v>
      </c>
      <c r="D617" s="69" t="s">
        <v>36</v>
      </c>
      <c r="E617" s="70"/>
      <c r="F617" s="71" t="s">
        <v>190</v>
      </c>
    </row>
    <row r="618" spans="1:6" ht="15.75" thickBot="1">
      <c r="A618" s="147"/>
      <c r="B618" s="74"/>
      <c r="C618" s="76" t="s">
        <v>187</v>
      </c>
      <c r="D618" s="77" t="s">
        <v>187</v>
      </c>
      <c r="E618" s="70"/>
      <c r="F618" s="78" t="s">
        <v>201</v>
      </c>
    </row>
    <row r="619" spans="1:6" ht="15">
      <c r="A619" s="157"/>
      <c r="B619" s="113"/>
      <c r="C619" s="67" t="s">
        <v>40</v>
      </c>
      <c r="D619" s="146" t="s">
        <v>40</v>
      </c>
      <c r="E619" s="115"/>
      <c r="F619" s="71" t="s">
        <v>40</v>
      </c>
    </row>
    <row r="620" spans="1:6" ht="15">
      <c r="A620" s="157"/>
      <c r="B620" s="148" t="s">
        <v>136</v>
      </c>
      <c r="C620" s="87"/>
      <c r="D620" s="95"/>
      <c r="E620" s="96"/>
      <c r="F620" s="90"/>
    </row>
    <row r="621" spans="1:6" ht="15">
      <c r="A621" s="84">
        <f>A600+1</f>
        <v>59</v>
      </c>
      <c r="B621" s="94" t="s">
        <v>94</v>
      </c>
      <c r="C621" s="87">
        <v>127610</v>
      </c>
      <c r="D621" s="107">
        <v>115610</v>
      </c>
      <c r="E621" s="122"/>
      <c r="F621" s="90">
        <v>130450</v>
      </c>
    </row>
    <row r="622" spans="1:6" ht="15" customHeight="1" hidden="1">
      <c r="A622" s="157"/>
      <c r="B622" s="94" t="s">
        <v>95</v>
      </c>
      <c r="C622" s="87">
        <v>0</v>
      </c>
      <c r="D622" s="107">
        <v>0</v>
      </c>
      <c r="E622" s="122"/>
      <c r="F622" s="90">
        <v>0</v>
      </c>
    </row>
    <row r="623" spans="1:6" ht="15">
      <c r="A623" s="84"/>
      <c r="B623" s="94" t="s">
        <v>96</v>
      </c>
      <c r="C623" s="87">
        <v>7000</v>
      </c>
      <c r="D623" s="107">
        <v>7000</v>
      </c>
      <c r="E623" s="122"/>
      <c r="F623" s="90">
        <v>7000</v>
      </c>
    </row>
    <row r="624" spans="1:6" ht="15">
      <c r="A624" s="84"/>
      <c r="B624" s="94" t="s">
        <v>78</v>
      </c>
      <c r="C624" s="87">
        <v>2690</v>
      </c>
      <c r="D624" s="107">
        <v>2690</v>
      </c>
      <c r="E624" s="122"/>
      <c r="F624" s="90">
        <v>2640</v>
      </c>
    </row>
    <row r="625" spans="1:6" ht="15" customHeight="1" hidden="1">
      <c r="A625" s="158"/>
      <c r="B625" s="94" t="s">
        <v>79</v>
      </c>
      <c r="C625" s="87">
        <v>0</v>
      </c>
      <c r="D625" s="107">
        <v>0</v>
      </c>
      <c r="E625" s="122"/>
      <c r="F625" s="90">
        <v>0</v>
      </c>
    </row>
    <row r="626" spans="1:6" ht="15">
      <c r="A626" s="157"/>
      <c r="B626" s="94" t="s">
        <v>80</v>
      </c>
      <c r="C626" s="87">
        <v>26800</v>
      </c>
      <c r="D626" s="107">
        <v>25300</v>
      </c>
      <c r="E626" s="122"/>
      <c r="F626" s="90">
        <v>27000</v>
      </c>
    </row>
    <row r="627" spans="1:6" ht="15">
      <c r="A627" s="158"/>
      <c r="B627" s="94" t="s">
        <v>81</v>
      </c>
      <c r="C627" s="87">
        <v>1400</v>
      </c>
      <c r="D627" s="107">
        <v>0</v>
      </c>
      <c r="E627" s="122"/>
      <c r="F627" s="90">
        <v>0</v>
      </c>
    </row>
    <row r="628" spans="1:6" ht="15">
      <c r="A628" s="157"/>
      <c r="B628" s="99" t="s">
        <v>102</v>
      </c>
      <c r="C628" s="217">
        <f>SUM(C621:C627)</f>
        <v>165500</v>
      </c>
      <c r="D628" s="173">
        <f>SUM(D621:D627)</f>
        <v>150600</v>
      </c>
      <c r="E628" s="122"/>
      <c r="F628" s="218">
        <f>SUM(F621:F627)</f>
        <v>167090</v>
      </c>
    </row>
    <row r="629" spans="1:6" ht="6" customHeight="1">
      <c r="A629" s="157"/>
      <c r="B629" s="94"/>
      <c r="C629" s="93"/>
      <c r="D629" s="104"/>
      <c r="E629" s="102"/>
      <c r="F629" s="110"/>
    </row>
    <row r="630" spans="1:6" ht="15" customHeight="1" hidden="1">
      <c r="A630" s="158"/>
      <c r="B630" s="94" t="s">
        <v>120</v>
      </c>
      <c r="C630" s="87">
        <v>0</v>
      </c>
      <c r="D630" s="107">
        <v>0</v>
      </c>
      <c r="E630" s="122"/>
      <c r="F630" s="90">
        <v>0</v>
      </c>
    </row>
    <row r="631" spans="1:6" ht="15" customHeight="1" hidden="1">
      <c r="A631" s="157"/>
      <c r="B631" s="99" t="s">
        <v>100</v>
      </c>
      <c r="C631" s="217">
        <f>SUM(C630:C630)</f>
        <v>0</v>
      </c>
      <c r="D631" s="173">
        <f>SUM(D630:D630)</f>
        <v>0</v>
      </c>
      <c r="E631" s="122"/>
      <c r="F631" s="218">
        <f>SUM(F630:F630)</f>
        <v>0</v>
      </c>
    </row>
    <row r="632" spans="1:6" ht="15" customHeight="1">
      <c r="A632" s="157"/>
      <c r="B632" s="94"/>
      <c r="C632" s="93"/>
      <c r="D632" s="95"/>
      <c r="E632" s="96"/>
      <c r="F632" s="110"/>
    </row>
    <row r="633" spans="1:6" ht="15" customHeight="1">
      <c r="A633" s="158"/>
      <c r="B633" s="99" t="s">
        <v>101</v>
      </c>
      <c r="C633" s="100">
        <f>SUM(C628-C631)</f>
        <v>165500</v>
      </c>
      <c r="D633" s="111">
        <f>SUM(D628-D631)</f>
        <v>150600</v>
      </c>
      <c r="E633" s="96"/>
      <c r="F633" s="112">
        <f>SUM(F628-F631)</f>
        <v>167090</v>
      </c>
    </row>
    <row r="634" spans="1:6" ht="3.75" customHeight="1" thickBot="1">
      <c r="A634" s="147"/>
      <c r="B634" s="163"/>
      <c r="C634" s="127"/>
      <c r="D634" s="128"/>
      <c r="E634" s="125"/>
      <c r="F634" s="177"/>
    </row>
    <row r="635" spans="1:6" ht="27" customHeight="1" thickBot="1">
      <c r="A635" s="181"/>
      <c r="B635" s="185"/>
      <c r="C635" s="96"/>
      <c r="D635" s="96"/>
      <c r="E635" s="96"/>
      <c r="F635" s="132"/>
    </row>
    <row r="636" spans="1:6" ht="15">
      <c r="A636" s="133" t="s">
        <v>103</v>
      </c>
      <c r="B636" s="179"/>
      <c r="C636" s="135"/>
      <c r="D636" s="135"/>
      <c r="E636" s="135"/>
      <c r="F636" s="137"/>
    </row>
    <row r="637" spans="1:6" ht="18" customHeight="1">
      <c r="A637" s="138">
        <f>A621</f>
        <v>59</v>
      </c>
      <c r="B637" s="359" t="s">
        <v>246</v>
      </c>
      <c r="C637" s="359"/>
      <c r="D637" s="359"/>
      <c r="E637" s="359"/>
      <c r="F637" s="360"/>
    </row>
    <row r="638" spans="1:6" ht="4.5" customHeight="1" thickBot="1">
      <c r="A638" s="230"/>
      <c r="B638" s="231"/>
      <c r="C638" s="231"/>
      <c r="D638" s="231"/>
      <c r="E638" s="231"/>
      <c r="F638" s="232"/>
    </row>
    <row r="639" spans="1:6" ht="15" thickBot="1">
      <c r="A639" s="202"/>
      <c r="B639" s="202"/>
      <c r="C639" s="202"/>
      <c r="D639" s="202"/>
      <c r="E639" s="202"/>
      <c r="F639" s="202"/>
    </row>
    <row r="640" spans="1:6" ht="15">
      <c r="A640" s="181"/>
      <c r="B640" s="208" t="s">
        <v>137</v>
      </c>
      <c r="C640" s="365">
        <f>SUM(C479,C505,C531,C559,C589,C603,C633)</f>
        <v>2465150</v>
      </c>
      <c r="D640" s="365">
        <f>SUM(D479,D505,D531,D559,D589,D603,D633)</f>
        <v>2463590</v>
      </c>
      <c r="E640" s="96"/>
      <c r="F640" s="365">
        <f>SUM(F479,F505,F531,F559,F589,F603,F633)</f>
        <v>2557420</v>
      </c>
    </row>
    <row r="641" spans="1:6" ht="15.75" thickBot="1">
      <c r="A641" s="181"/>
      <c r="B641" s="209" t="s">
        <v>138</v>
      </c>
      <c r="C641" s="366"/>
      <c r="D641" s="366"/>
      <c r="E641" s="115"/>
      <c r="F641" s="366"/>
    </row>
    <row r="642" spans="1:6" ht="15">
      <c r="A642" s="181"/>
      <c r="B642" s="233"/>
      <c r="C642" s="234"/>
      <c r="D642" s="234"/>
      <c r="E642" s="115"/>
      <c r="F642" s="235"/>
    </row>
    <row r="643" spans="1:5" ht="18">
      <c r="A643" s="210" t="s">
        <v>139</v>
      </c>
      <c r="B643" s="202"/>
      <c r="C643" s="96"/>
      <c r="D643" s="39"/>
      <c r="E643" s="96"/>
    </row>
    <row r="644" spans="1:6" ht="15.75" thickBot="1">
      <c r="A644" s="181"/>
      <c r="B644" s="192"/>
      <c r="C644" s="96"/>
      <c r="D644" s="125"/>
      <c r="E644" s="125"/>
      <c r="F644" s="132"/>
    </row>
    <row r="645" spans="1:6" ht="15">
      <c r="A645" s="144" t="s">
        <v>76</v>
      </c>
      <c r="B645" s="145"/>
      <c r="C645" s="68" t="s">
        <v>35</v>
      </c>
      <c r="D645" s="69" t="s">
        <v>36</v>
      </c>
      <c r="E645" s="70"/>
      <c r="F645" s="71" t="s">
        <v>190</v>
      </c>
    </row>
    <row r="646" spans="1:6" ht="15.75" thickBot="1">
      <c r="A646" s="147"/>
      <c r="B646" s="74"/>
      <c r="C646" s="76" t="s">
        <v>187</v>
      </c>
      <c r="D646" s="77" t="s">
        <v>187</v>
      </c>
      <c r="E646" s="70"/>
      <c r="F646" s="78" t="s">
        <v>201</v>
      </c>
    </row>
    <row r="647" spans="1:6" ht="15">
      <c r="A647" s="157"/>
      <c r="B647" s="145"/>
      <c r="C647" s="67" t="s">
        <v>40</v>
      </c>
      <c r="D647" s="146" t="s">
        <v>40</v>
      </c>
      <c r="E647" s="115"/>
      <c r="F647" s="71" t="s">
        <v>40</v>
      </c>
    </row>
    <row r="648" spans="1:6" ht="15">
      <c r="A648" s="157"/>
      <c r="B648" s="148" t="s">
        <v>140</v>
      </c>
      <c r="C648" s="93"/>
      <c r="D648" s="95"/>
      <c r="E648" s="96"/>
      <c r="F648" s="110"/>
    </row>
    <row r="649" spans="1:6" ht="15">
      <c r="A649" s="158"/>
      <c r="B649" s="94" t="s">
        <v>94</v>
      </c>
      <c r="C649" s="87">
        <v>84190</v>
      </c>
      <c r="D649" s="107">
        <v>84190</v>
      </c>
      <c r="E649" s="102"/>
      <c r="F649" s="90">
        <v>85930</v>
      </c>
    </row>
    <row r="650" spans="1:6" ht="15">
      <c r="A650" s="158"/>
      <c r="B650" s="94" t="s">
        <v>95</v>
      </c>
      <c r="C650" s="87">
        <v>17800</v>
      </c>
      <c r="D650" s="107">
        <v>18800</v>
      </c>
      <c r="E650" s="102"/>
      <c r="F650" s="90">
        <v>17800</v>
      </c>
    </row>
    <row r="651" spans="1:6" ht="15">
      <c r="A651" s="157"/>
      <c r="B651" s="94" t="s">
        <v>96</v>
      </c>
      <c r="C651" s="87">
        <v>6600</v>
      </c>
      <c r="D651" s="107">
        <v>5600</v>
      </c>
      <c r="E651" s="102"/>
      <c r="F651" s="90">
        <v>6600</v>
      </c>
    </row>
    <row r="652" spans="1:6" ht="15">
      <c r="A652" s="158">
        <f>A621+1</f>
        <v>60</v>
      </c>
      <c r="B652" s="94" t="s">
        <v>78</v>
      </c>
      <c r="C652" s="87">
        <v>40530</v>
      </c>
      <c r="D652" s="107">
        <v>55530</v>
      </c>
      <c r="E652" s="102"/>
      <c r="F652" s="90">
        <v>40500</v>
      </c>
    </row>
    <row r="653" spans="1:6" ht="15">
      <c r="A653" s="158"/>
      <c r="B653" s="94" t="s">
        <v>79</v>
      </c>
      <c r="C653" s="87">
        <v>265270</v>
      </c>
      <c r="D653" s="107">
        <v>266190</v>
      </c>
      <c r="E653" s="102"/>
      <c r="F653" s="90">
        <v>268480</v>
      </c>
    </row>
    <row r="654" spans="1:6" ht="15">
      <c r="A654" s="158"/>
      <c r="B654" s="94" t="s">
        <v>80</v>
      </c>
      <c r="C654" s="87">
        <v>33100</v>
      </c>
      <c r="D654" s="107">
        <v>27600</v>
      </c>
      <c r="E654" s="102"/>
      <c r="F654" s="90">
        <v>29300</v>
      </c>
    </row>
    <row r="655" spans="1:6" ht="15">
      <c r="A655" s="158">
        <f>A652+1</f>
        <v>61</v>
      </c>
      <c r="B655" s="94" t="s">
        <v>81</v>
      </c>
      <c r="C655" s="87">
        <v>14300</v>
      </c>
      <c r="D655" s="107">
        <v>14300</v>
      </c>
      <c r="E655" s="122"/>
      <c r="F655" s="119">
        <v>14300</v>
      </c>
    </row>
    <row r="656" spans="1:6" ht="15">
      <c r="A656" s="157"/>
      <c r="B656" s="99" t="s">
        <v>102</v>
      </c>
      <c r="C656" s="109">
        <f>SUM(C649:C655)</f>
        <v>461790</v>
      </c>
      <c r="D656" s="120">
        <f>SUM(D649:D655)</f>
        <v>472210</v>
      </c>
      <c r="E656" s="102"/>
      <c r="F656" s="121">
        <f>SUM(F649:F655)</f>
        <v>462910</v>
      </c>
    </row>
    <row r="657" spans="1:6" ht="3" customHeight="1">
      <c r="A657" s="157"/>
      <c r="B657" s="94"/>
      <c r="C657" s="93"/>
      <c r="D657" s="107"/>
      <c r="E657" s="122"/>
      <c r="F657" s="110"/>
    </row>
    <row r="658" spans="1:6" ht="15">
      <c r="A658" s="158"/>
      <c r="B658" s="94" t="s">
        <v>98</v>
      </c>
      <c r="C658" s="87">
        <v>98500</v>
      </c>
      <c r="D658" s="107">
        <v>98500</v>
      </c>
      <c r="E658" s="102"/>
      <c r="F658" s="90">
        <v>98500</v>
      </c>
    </row>
    <row r="659" spans="1:6" ht="15">
      <c r="A659" s="157"/>
      <c r="B659" s="99" t="s">
        <v>100</v>
      </c>
      <c r="C659" s="109">
        <f>SUM(C658:C658)</f>
        <v>98500</v>
      </c>
      <c r="D659" s="123">
        <f>SUM(D658:D658)</f>
        <v>98500</v>
      </c>
      <c r="E659" s="96"/>
      <c r="F659" s="121">
        <f>SUM(F658:F658)</f>
        <v>98500</v>
      </c>
    </row>
    <row r="660" spans="1:6" ht="15">
      <c r="A660" s="157"/>
      <c r="B660" s="160"/>
      <c r="C660" s="183"/>
      <c r="D660" s="108"/>
      <c r="E660" s="125"/>
      <c r="F660" s="206"/>
    </row>
    <row r="661" spans="1:6" ht="15.75" thickBot="1">
      <c r="A661" s="158"/>
      <c r="B661" s="99" t="s">
        <v>101</v>
      </c>
      <c r="C661" s="100">
        <f>SUM(C656-C659)</f>
        <v>363290</v>
      </c>
      <c r="D661" s="111">
        <f>SUM(D656-D659)</f>
        <v>373710</v>
      </c>
      <c r="E661" s="96"/>
      <c r="F661" s="112">
        <f>SUM(F656-F659)</f>
        <v>364410</v>
      </c>
    </row>
    <row r="662" spans="1:6" ht="15">
      <c r="A662" s="157"/>
      <c r="B662" s="113"/>
      <c r="C662" s="67"/>
      <c r="D662" s="146"/>
      <c r="E662" s="115"/>
      <c r="F662" s="71"/>
    </row>
    <row r="663" spans="1:6" ht="15">
      <c r="A663" s="157"/>
      <c r="B663" s="148" t="s">
        <v>141</v>
      </c>
      <c r="C663" s="93"/>
      <c r="D663" s="95"/>
      <c r="E663" s="96"/>
      <c r="F663" s="110"/>
    </row>
    <row r="664" spans="1:6" ht="15">
      <c r="A664" s="158">
        <f>A655+1</f>
        <v>62</v>
      </c>
      <c r="B664" s="94" t="s">
        <v>94</v>
      </c>
      <c r="C664" s="87">
        <v>181890</v>
      </c>
      <c r="D664" s="107">
        <v>186890</v>
      </c>
      <c r="E664" s="102"/>
      <c r="F664" s="90">
        <v>194540</v>
      </c>
    </row>
    <row r="665" spans="1:6" ht="15">
      <c r="A665" s="158"/>
      <c r="B665" s="94" t="s">
        <v>95</v>
      </c>
      <c r="C665" s="87">
        <v>66650</v>
      </c>
      <c r="D665" s="107">
        <v>66650</v>
      </c>
      <c r="E665" s="102"/>
      <c r="F665" s="90">
        <v>67910</v>
      </c>
    </row>
    <row r="666" spans="1:6" ht="15">
      <c r="A666" s="158"/>
      <c r="B666" s="94" t="s">
        <v>96</v>
      </c>
      <c r="C666" s="87">
        <v>18600</v>
      </c>
      <c r="D666" s="107">
        <v>18600</v>
      </c>
      <c r="E666" s="102"/>
      <c r="F666" s="90">
        <v>18940</v>
      </c>
    </row>
    <row r="667" spans="1:6" ht="15">
      <c r="A667" s="158"/>
      <c r="B667" s="94" t="s">
        <v>78</v>
      </c>
      <c r="C667" s="87">
        <v>67300</v>
      </c>
      <c r="D667" s="107">
        <v>67300</v>
      </c>
      <c r="E667" s="102"/>
      <c r="F667" s="90">
        <v>67280</v>
      </c>
    </row>
    <row r="668" spans="1:6" ht="15">
      <c r="A668" s="157"/>
      <c r="B668" s="94" t="s">
        <v>79</v>
      </c>
      <c r="C668" s="87">
        <v>117740</v>
      </c>
      <c r="D668" s="107">
        <v>117630</v>
      </c>
      <c r="E668" s="102"/>
      <c r="F668" s="90">
        <v>117790</v>
      </c>
    </row>
    <row r="669" spans="1:6" ht="15">
      <c r="A669" s="157"/>
      <c r="B669" s="94" t="s">
        <v>80</v>
      </c>
      <c r="C669" s="87">
        <v>44600</v>
      </c>
      <c r="D669" s="107">
        <v>41000</v>
      </c>
      <c r="E669" s="102"/>
      <c r="F669" s="90">
        <v>45000</v>
      </c>
    </row>
    <row r="670" spans="1:6" ht="15">
      <c r="A670" s="158"/>
      <c r="B670" s="94" t="s">
        <v>81</v>
      </c>
      <c r="C670" s="87">
        <v>34600</v>
      </c>
      <c r="D670" s="107">
        <v>33400</v>
      </c>
      <c r="E670" s="102"/>
      <c r="F670" s="90">
        <v>37900</v>
      </c>
    </row>
    <row r="671" spans="1:6" ht="15">
      <c r="A671" s="157"/>
      <c r="B671" s="99" t="s">
        <v>102</v>
      </c>
      <c r="C671" s="109">
        <f>SUM(C664:C670)</f>
        <v>531380</v>
      </c>
      <c r="D671" s="120">
        <f>SUM(D664:D670)</f>
        <v>531470</v>
      </c>
      <c r="E671" s="102"/>
      <c r="F671" s="121">
        <f>SUM(F664:F670)</f>
        <v>549360</v>
      </c>
    </row>
    <row r="672" spans="1:6" ht="3" customHeight="1">
      <c r="A672" s="157"/>
      <c r="B672" s="94"/>
      <c r="C672" s="93"/>
      <c r="D672" s="107"/>
      <c r="E672" s="122"/>
      <c r="F672" s="110"/>
    </row>
    <row r="673" spans="1:6" ht="15">
      <c r="A673" s="158">
        <f>+A664+1</f>
        <v>63</v>
      </c>
      <c r="B673" s="94" t="s">
        <v>98</v>
      </c>
      <c r="C673" s="87">
        <v>806200</v>
      </c>
      <c r="D673" s="107">
        <v>815200</v>
      </c>
      <c r="E673" s="102"/>
      <c r="F673" s="90">
        <f>790200-100000</f>
        <v>690200</v>
      </c>
    </row>
    <row r="674" spans="1:6" ht="15">
      <c r="A674" s="157"/>
      <c r="B674" s="99" t="s">
        <v>100</v>
      </c>
      <c r="C674" s="109">
        <f>SUM(C673:C673)</f>
        <v>806200</v>
      </c>
      <c r="D674" s="123">
        <f>SUM(D673:D673)</f>
        <v>815200</v>
      </c>
      <c r="E674" s="96"/>
      <c r="F674" s="121">
        <f>SUM(F673:F673)</f>
        <v>690200</v>
      </c>
    </row>
    <row r="675" spans="1:6" ht="15">
      <c r="A675" s="157"/>
      <c r="B675" s="160"/>
      <c r="C675" s="93"/>
      <c r="D675" s="124"/>
      <c r="E675" s="125"/>
      <c r="F675" s="110"/>
    </row>
    <row r="676" spans="1:6" ht="15">
      <c r="A676" s="158"/>
      <c r="B676" s="99" t="s">
        <v>125</v>
      </c>
      <c r="C676" s="100">
        <f>SUM(C671-C674)</f>
        <v>-274820</v>
      </c>
      <c r="D676" s="111">
        <f>SUM(D671-D674)</f>
        <v>-283730</v>
      </c>
      <c r="E676" s="96"/>
      <c r="F676" s="112">
        <f>SUM(F671-F674)</f>
        <v>-140840</v>
      </c>
    </row>
    <row r="677" spans="1:6" ht="3.75" customHeight="1" thickBot="1">
      <c r="A677" s="221"/>
      <c r="B677" s="222"/>
      <c r="C677" s="127"/>
      <c r="D677" s="176"/>
      <c r="E677" s="96"/>
      <c r="F677" s="129"/>
    </row>
    <row r="678" spans="1:6" ht="15.75" thickBot="1">
      <c r="A678" s="225"/>
      <c r="B678" s="200"/>
      <c r="C678" s="96"/>
      <c r="D678" s="96"/>
      <c r="E678" s="96"/>
      <c r="F678" s="132"/>
    </row>
    <row r="679" spans="1:6" ht="15">
      <c r="A679" s="133" t="s">
        <v>103</v>
      </c>
      <c r="B679" s="236"/>
      <c r="C679" s="135"/>
      <c r="D679" s="135"/>
      <c r="E679" s="135"/>
      <c r="F679" s="137"/>
    </row>
    <row r="680" spans="1:6" ht="17.25" customHeight="1">
      <c r="A680" s="138">
        <f>A652</f>
        <v>60</v>
      </c>
      <c r="B680" s="359" t="s">
        <v>239</v>
      </c>
      <c r="C680" s="359"/>
      <c r="D680" s="359"/>
      <c r="E680" s="359"/>
      <c r="F680" s="360"/>
    </row>
    <row r="681" spans="1:6" ht="33" customHeight="1">
      <c r="A681" s="138">
        <f>A655</f>
        <v>61</v>
      </c>
      <c r="B681" s="359" t="s">
        <v>218</v>
      </c>
      <c r="C681" s="371"/>
      <c r="D681" s="371"/>
      <c r="E681" s="371"/>
      <c r="F681" s="370"/>
    </row>
    <row r="682" spans="1:6" ht="35.25" customHeight="1">
      <c r="A682" s="138">
        <f>A664</f>
        <v>62</v>
      </c>
      <c r="B682" s="359" t="s">
        <v>247</v>
      </c>
      <c r="C682" s="359"/>
      <c r="D682" s="359"/>
      <c r="E682" s="359"/>
      <c r="F682" s="360"/>
    </row>
    <row r="683" spans="1:6" ht="60.75" customHeight="1">
      <c r="A683" s="138">
        <f>A673</f>
        <v>63</v>
      </c>
      <c r="B683" s="359" t="s">
        <v>312</v>
      </c>
      <c r="C683" s="359"/>
      <c r="D683" s="359"/>
      <c r="E683" s="359"/>
      <c r="F683" s="360"/>
    </row>
    <row r="684" spans="1:6" ht="4.5" customHeight="1" thickBot="1">
      <c r="A684" s="140"/>
      <c r="B684" s="227"/>
      <c r="C684" s="187"/>
      <c r="D684" s="187"/>
      <c r="E684" s="187"/>
      <c r="F684" s="188"/>
    </row>
    <row r="685" spans="1:6" ht="15">
      <c r="A685" s="225"/>
      <c r="B685" s="200"/>
      <c r="C685" s="96"/>
      <c r="D685" s="96"/>
      <c r="E685" s="96"/>
      <c r="F685" s="132"/>
    </row>
    <row r="686" spans="1:6" ht="18" customHeight="1" hidden="1">
      <c r="A686" s="210" t="s">
        <v>139</v>
      </c>
      <c r="B686" s="200"/>
      <c r="C686" s="96"/>
      <c r="D686" s="96"/>
      <c r="E686" s="96"/>
      <c r="F686" s="132"/>
    </row>
    <row r="687" spans="1:6" ht="15" customHeight="1" hidden="1">
      <c r="A687" s="225"/>
      <c r="B687" s="200"/>
      <c r="C687" s="96"/>
      <c r="D687" s="96"/>
      <c r="E687" s="96"/>
      <c r="F687" s="132"/>
    </row>
    <row r="688" spans="1:6" ht="15" customHeight="1" hidden="1">
      <c r="A688" s="144" t="s">
        <v>76</v>
      </c>
      <c r="B688" s="145"/>
      <c r="C688" s="67" t="s">
        <v>35</v>
      </c>
      <c r="D688" s="146" t="s">
        <v>36</v>
      </c>
      <c r="E688" s="115"/>
      <c r="F688" s="71" t="s">
        <v>190</v>
      </c>
    </row>
    <row r="689" spans="1:6" ht="15.75" customHeight="1" hidden="1" thickBot="1">
      <c r="A689" s="147"/>
      <c r="B689" s="74"/>
      <c r="C689" s="76" t="s">
        <v>84</v>
      </c>
      <c r="D689" s="77" t="s">
        <v>84</v>
      </c>
      <c r="E689" s="70"/>
      <c r="F689" s="78" t="s">
        <v>186</v>
      </c>
    </row>
    <row r="690" spans="1:6" ht="15" customHeight="1" hidden="1">
      <c r="A690" s="157"/>
      <c r="B690" s="145"/>
      <c r="C690" s="67" t="s">
        <v>40</v>
      </c>
      <c r="D690" s="146" t="s">
        <v>40</v>
      </c>
      <c r="E690" s="115"/>
      <c r="F690" s="71" t="s">
        <v>40</v>
      </c>
    </row>
    <row r="691" spans="1:6" ht="15" customHeight="1" hidden="1">
      <c r="A691" s="157"/>
      <c r="B691" s="237" t="s">
        <v>142</v>
      </c>
      <c r="C691" s="93"/>
      <c r="D691" s="95"/>
      <c r="E691" s="96"/>
      <c r="F691" s="110"/>
    </row>
    <row r="692" spans="1:6" ht="15" customHeight="1" hidden="1">
      <c r="A692" s="158"/>
      <c r="B692" s="94" t="s">
        <v>94</v>
      </c>
      <c r="C692" s="87">
        <v>0</v>
      </c>
      <c r="D692" s="107">
        <v>0</v>
      </c>
      <c r="E692" s="102"/>
      <c r="F692" s="90">
        <v>0</v>
      </c>
    </row>
    <row r="693" spans="1:6" ht="15" customHeight="1" hidden="1">
      <c r="A693" s="158"/>
      <c r="B693" s="94" t="s">
        <v>96</v>
      </c>
      <c r="C693" s="87">
        <v>0</v>
      </c>
      <c r="D693" s="107">
        <v>0</v>
      </c>
      <c r="E693" s="122"/>
      <c r="F693" s="90">
        <v>0</v>
      </c>
    </row>
    <row r="694" spans="1:6" ht="15" customHeight="1" hidden="1">
      <c r="A694" s="158"/>
      <c r="B694" s="94" t="s">
        <v>78</v>
      </c>
      <c r="C694" s="87">
        <v>0</v>
      </c>
      <c r="D694" s="107">
        <v>0</v>
      </c>
      <c r="E694" s="102"/>
      <c r="F694" s="90">
        <v>0</v>
      </c>
    </row>
    <row r="695" spans="1:6" ht="15" customHeight="1" hidden="1">
      <c r="A695" s="158"/>
      <c r="B695" s="94" t="s">
        <v>80</v>
      </c>
      <c r="C695" s="87">
        <v>0</v>
      </c>
      <c r="D695" s="107">
        <v>0</v>
      </c>
      <c r="E695" s="102"/>
      <c r="F695" s="90">
        <v>0</v>
      </c>
    </row>
    <row r="696" spans="1:6" ht="15" customHeight="1" hidden="1">
      <c r="A696" s="157"/>
      <c r="B696" s="99" t="s">
        <v>102</v>
      </c>
      <c r="C696" s="109">
        <f>SUM(C692:C695)</f>
        <v>0</v>
      </c>
      <c r="D696" s="120">
        <f>SUM(D692:D695)</f>
        <v>0</v>
      </c>
      <c r="E696" s="102"/>
      <c r="F696" s="121">
        <f>SUM(F692:F695)</f>
        <v>0</v>
      </c>
    </row>
    <row r="697" spans="1:6" ht="3" customHeight="1" hidden="1">
      <c r="A697" s="157"/>
      <c r="B697" s="160"/>
      <c r="C697" s="93"/>
      <c r="D697" s="107"/>
      <c r="E697" s="122"/>
      <c r="F697" s="110"/>
    </row>
    <row r="698" spans="1:6" ht="15" customHeight="1" hidden="1">
      <c r="A698" s="158"/>
      <c r="B698" s="94" t="s">
        <v>98</v>
      </c>
      <c r="C698" s="87">
        <v>0</v>
      </c>
      <c r="D698" s="87">
        <v>0</v>
      </c>
      <c r="E698" s="102"/>
      <c r="F698" s="90">
        <v>0</v>
      </c>
    </row>
    <row r="699" spans="1:6" ht="15" customHeight="1" hidden="1">
      <c r="A699" s="157"/>
      <c r="B699" s="99" t="s">
        <v>100</v>
      </c>
      <c r="C699" s="109">
        <f>SUM(C698)</f>
        <v>0</v>
      </c>
      <c r="D699" s="123">
        <f>SUM(D698)</f>
        <v>0</v>
      </c>
      <c r="E699" s="96"/>
      <c r="F699" s="121">
        <f>SUM(F698)</f>
        <v>0</v>
      </c>
    </row>
    <row r="700" spans="1:6" ht="15" customHeight="1" hidden="1">
      <c r="A700" s="157"/>
      <c r="B700" s="160"/>
      <c r="C700" s="93"/>
      <c r="D700" s="124"/>
      <c r="E700" s="125"/>
      <c r="F700" s="110"/>
    </row>
    <row r="701" spans="1:6" ht="15" customHeight="1" hidden="1">
      <c r="A701" s="158"/>
      <c r="B701" s="99" t="s">
        <v>101</v>
      </c>
      <c r="C701" s="100">
        <f>SUM(C696-C699)</f>
        <v>0</v>
      </c>
      <c r="D701" s="111">
        <f>SUM(D696-D699)</f>
        <v>0</v>
      </c>
      <c r="E701" s="96"/>
      <c r="F701" s="112">
        <f>SUM(F696-F699)</f>
        <v>0</v>
      </c>
    </row>
    <row r="702" spans="1:6" ht="3.75" customHeight="1" hidden="1" thickBot="1">
      <c r="A702" s="147"/>
      <c r="B702" s="163"/>
      <c r="C702" s="127"/>
      <c r="D702" s="176"/>
      <c r="E702" s="96"/>
      <c r="F702" s="177"/>
    </row>
    <row r="703" spans="1:5" ht="15" customHeight="1" hidden="1">
      <c r="A703" s="181"/>
      <c r="B703" s="238"/>
      <c r="C703" s="39"/>
      <c r="D703" s="39"/>
      <c r="E703" s="96"/>
    </row>
    <row r="704" spans="1:6" ht="15" customHeight="1" hidden="1">
      <c r="A704" s="133" t="s">
        <v>103</v>
      </c>
      <c r="B704" s="236"/>
      <c r="C704" s="135"/>
      <c r="D704" s="135"/>
      <c r="E704" s="135"/>
      <c r="F704" s="137"/>
    </row>
    <row r="705" spans="1:6" ht="118.5" customHeight="1" hidden="1">
      <c r="A705" s="138"/>
      <c r="B705" s="359"/>
      <c r="C705" s="359"/>
      <c r="D705" s="359"/>
      <c r="E705" s="359"/>
      <c r="F705" s="360"/>
    </row>
    <row r="706" spans="1:6" ht="54" customHeight="1" hidden="1">
      <c r="A706" s="138"/>
      <c r="B706" s="374"/>
      <c r="C706" s="359"/>
      <c r="D706" s="359"/>
      <c r="E706" s="359"/>
      <c r="F706" s="360"/>
    </row>
    <row r="707" spans="1:6" ht="81" customHeight="1" hidden="1">
      <c r="A707" s="138"/>
      <c r="B707" s="374"/>
      <c r="C707" s="359"/>
      <c r="D707" s="359"/>
      <c r="E707" s="359"/>
      <c r="F707" s="360"/>
    </row>
    <row r="708" spans="1:6" s="72" customFormat="1" ht="4.5" customHeight="1" hidden="1" thickBot="1">
      <c r="A708" s="140"/>
      <c r="B708" s="186"/>
      <c r="C708" s="187"/>
      <c r="D708" s="187"/>
      <c r="E708" s="187"/>
      <c r="F708" s="188"/>
    </row>
    <row r="709" spans="1:5" ht="15.75" thickBot="1">
      <c r="A709" s="181"/>
      <c r="B709" s="238"/>
      <c r="C709" s="39"/>
      <c r="D709" s="39"/>
      <c r="E709" s="96"/>
    </row>
    <row r="710" spans="1:6" s="239" customFormat="1" ht="15">
      <c r="A710" s="181"/>
      <c r="B710" s="208" t="s">
        <v>143</v>
      </c>
      <c r="C710" s="365">
        <f>SUM(C661,C676,C701)</f>
        <v>88470</v>
      </c>
      <c r="D710" s="365">
        <f>SUM(D661,D676,D701)</f>
        <v>89980</v>
      </c>
      <c r="E710" s="96"/>
      <c r="F710" s="367">
        <f>SUM(F661,F676,F701)</f>
        <v>223570</v>
      </c>
    </row>
    <row r="711" spans="1:6" s="197" customFormat="1" ht="15.75" thickBot="1">
      <c r="A711" s="181"/>
      <c r="B711" s="209" t="s">
        <v>144</v>
      </c>
      <c r="C711" s="366"/>
      <c r="D711" s="366"/>
      <c r="E711" s="115"/>
      <c r="F711" s="368"/>
    </row>
    <row r="712" spans="1:6" s="72" customFormat="1" ht="15">
      <c r="A712" s="181"/>
      <c r="B712" s="238"/>
      <c r="C712" s="39"/>
      <c r="D712" s="39"/>
      <c r="E712" s="96"/>
      <c r="F712" s="40"/>
    </row>
    <row r="713" spans="1:6" s="72" customFormat="1" ht="18">
      <c r="A713" s="210" t="s">
        <v>69</v>
      </c>
      <c r="B713" s="211"/>
      <c r="C713" s="96"/>
      <c r="D713" s="96"/>
      <c r="E713" s="96"/>
      <c r="F713" s="132"/>
    </row>
    <row r="714" spans="1:6" s="72" customFormat="1" ht="15.75" thickBot="1">
      <c r="A714" s="171"/>
      <c r="B714" s="131"/>
      <c r="C714" s="96"/>
      <c r="D714" s="96"/>
      <c r="E714" s="96"/>
      <c r="F714" s="132"/>
    </row>
    <row r="715" spans="1:6" ht="15">
      <c r="A715" s="144" t="s">
        <v>76</v>
      </c>
      <c r="B715" s="145"/>
      <c r="C715" s="68" t="s">
        <v>35</v>
      </c>
      <c r="D715" s="69" t="s">
        <v>36</v>
      </c>
      <c r="E715" s="70"/>
      <c r="F715" s="71" t="s">
        <v>190</v>
      </c>
    </row>
    <row r="716" spans="1:6" ht="15.75" thickBot="1">
      <c r="A716" s="147"/>
      <c r="B716" s="74"/>
      <c r="C716" s="76" t="s">
        <v>187</v>
      </c>
      <c r="D716" s="77" t="s">
        <v>187</v>
      </c>
      <c r="E716" s="70"/>
      <c r="F716" s="78" t="s">
        <v>201</v>
      </c>
    </row>
    <row r="717" spans="1:6" ht="15">
      <c r="A717" s="157"/>
      <c r="B717" s="145"/>
      <c r="C717" s="67" t="s">
        <v>40</v>
      </c>
      <c r="D717" s="146" t="s">
        <v>40</v>
      </c>
      <c r="E717" s="115"/>
      <c r="F717" s="71" t="s">
        <v>40</v>
      </c>
    </row>
    <row r="718" spans="1:6" ht="15">
      <c r="A718" s="157"/>
      <c r="B718" s="148" t="s">
        <v>145</v>
      </c>
      <c r="C718" s="87"/>
      <c r="D718" s="95"/>
      <c r="E718" s="96"/>
      <c r="F718" s="90"/>
    </row>
    <row r="719" spans="1:6" ht="15">
      <c r="A719" s="158"/>
      <c r="B719" s="94" t="s">
        <v>94</v>
      </c>
      <c r="C719" s="87">
        <v>50520</v>
      </c>
      <c r="D719" s="107">
        <v>47520</v>
      </c>
      <c r="E719" s="102"/>
      <c r="F719" s="90">
        <v>51430</v>
      </c>
    </row>
    <row r="720" spans="1:6" ht="15">
      <c r="A720" s="157"/>
      <c r="B720" s="94" t="s">
        <v>96</v>
      </c>
      <c r="C720" s="87">
        <v>1000</v>
      </c>
      <c r="D720" s="107">
        <v>1000</v>
      </c>
      <c r="E720" s="102"/>
      <c r="F720" s="90">
        <v>1000</v>
      </c>
    </row>
    <row r="721" spans="1:6" ht="15">
      <c r="A721" s="158"/>
      <c r="B721" s="94" t="s">
        <v>78</v>
      </c>
      <c r="C721" s="87">
        <v>10890</v>
      </c>
      <c r="D721" s="107">
        <v>10890</v>
      </c>
      <c r="E721" s="122"/>
      <c r="F721" s="90">
        <v>10830</v>
      </c>
    </row>
    <row r="722" spans="1:6" ht="15">
      <c r="A722" s="158"/>
      <c r="B722" s="94" t="s">
        <v>80</v>
      </c>
      <c r="C722" s="87">
        <v>33600</v>
      </c>
      <c r="D722" s="107">
        <v>30300</v>
      </c>
      <c r="E722" s="122"/>
      <c r="F722" s="90">
        <v>33600</v>
      </c>
    </row>
    <row r="723" spans="1:6" ht="15">
      <c r="A723" s="158"/>
      <c r="B723" s="99" t="s">
        <v>101</v>
      </c>
      <c r="C723" s="100">
        <f>SUM(C719:C722)</f>
        <v>96010</v>
      </c>
      <c r="D723" s="111">
        <f>SUM(D719:D722)</f>
        <v>89710</v>
      </c>
      <c r="E723" s="96"/>
      <c r="F723" s="112">
        <f>SUM(F719:F722)</f>
        <v>96860</v>
      </c>
    </row>
    <row r="724" spans="1:6" ht="5.25" customHeight="1">
      <c r="A724" s="158"/>
      <c r="B724" s="99"/>
      <c r="C724" s="93"/>
      <c r="D724" s="95"/>
      <c r="E724" s="96"/>
      <c r="F724" s="110"/>
    </row>
    <row r="725" spans="1:6" ht="15" customHeight="1" hidden="1">
      <c r="A725" s="158"/>
      <c r="B725" s="94" t="s">
        <v>99</v>
      </c>
      <c r="C725" s="87">
        <v>0</v>
      </c>
      <c r="D725" s="107">
        <v>0</v>
      </c>
      <c r="E725" s="122"/>
      <c r="F725" s="90">
        <v>0</v>
      </c>
    </row>
    <row r="726" spans="1:6" ht="15" customHeight="1" hidden="1">
      <c r="A726" s="157"/>
      <c r="B726" s="99" t="s">
        <v>100</v>
      </c>
      <c r="C726" s="109">
        <f>SUM(C724:C725)</f>
        <v>0</v>
      </c>
      <c r="D726" s="123">
        <f>SUM(D724:D725)</f>
        <v>0</v>
      </c>
      <c r="E726" s="96"/>
      <c r="F726" s="121">
        <f>SUM(F724:F725)</f>
        <v>0</v>
      </c>
    </row>
    <row r="727" spans="1:6" ht="3.75" customHeight="1">
      <c r="A727" s="157"/>
      <c r="B727" s="160"/>
      <c r="C727" s="183"/>
      <c r="D727" s="108"/>
      <c r="E727" s="125"/>
      <c r="F727" s="206"/>
    </row>
    <row r="728" spans="1:6" ht="15">
      <c r="A728" s="158"/>
      <c r="B728" s="99" t="s">
        <v>101</v>
      </c>
      <c r="C728" s="100">
        <f>C723-C726</f>
        <v>96010</v>
      </c>
      <c r="D728" s="111">
        <f>D723-D726</f>
        <v>89710</v>
      </c>
      <c r="E728" s="96"/>
      <c r="F728" s="112">
        <f>F723-F726</f>
        <v>96860</v>
      </c>
    </row>
    <row r="729" spans="1:6" ht="15">
      <c r="A729" s="158"/>
      <c r="B729" s="99"/>
      <c r="C729" s="93"/>
      <c r="D729" s="95"/>
      <c r="E729" s="96"/>
      <c r="F729" s="110"/>
    </row>
    <row r="730" spans="1:6" ht="15">
      <c r="A730" s="158"/>
      <c r="B730" s="148" t="s">
        <v>146</v>
      </c>
      <c r="C730" s="93"/>
      <c r="D730" s="124"/>
      <c r="E730" s="125"/>
      <c r="F730" s="110"/>
    </row>
    <row r="731" spans="1:6" ht="15">
      <c r="A731" s="158">
        <f>A673+1</f>
        <v>64</v>
      </c>
      <c r="B731" s="94" t="s">
        <v>94</v>
      </c>
      <c r="C731" s="87">
        <v>78350</v>
      </c>
      <c r="D731" s="107">
        <v>128350</v>
      </c>
      <c r="E731" s="102"/>
      <c r="F731" s="90">
        <v>82470</v>
      </c>
    </row>
    <row r="732" spans="1:6" ht="15">
      <c r="A732" s="158">
        <f>+A731+1</f>
        <v>65</v>
      </c>
      <c r="B732" s="94" t="s">
        <v>95</v>
      </c>
      <c r="C732" s="87">
        <v>25650</v>
      </c>
      <c r="D732" s="107">
        <v>26650</v>
      </c>
      <c r="E732" s="102"/>
      <c r="F732" s="90">
        <v>4680</v>
      </c>
    </row>
    <row r="733" spans="1:6" ht="15">
      <c r="A733" s="157"/>
      <c r="B733" s="94" t="s">
        <v>96</v>
      </c>
      <c r="C733" s="87">
        <v>5000</v>
      </c>
      <c r="D733" s="107">
        <v>5000</v>
      </c>
      <c r="E733" s="102"/>
      <c r="F733" s="90">
        <v>5000</v>
      </c>
    </row>
    <row r="734" spans="1:6" ht="15">
      <c r="A734" s="158">
        <f>+A732+1</f>
        <v>66</v>
      </c>
      <c r="B734" s="94" t="s">
        <v>78</v>
      </c>
      <c r="C734" s="87">
        <v>235460</v>
      </c>
      <c r="D734" s="107">
        <v>490460</v>
      </c>
      <c r="E734" s="102"/>
      <c r="F734" s="90">
        <v>309260</v>
      </c>
    </row>
    <row r="735" spans="1:6" ht="15">
      <c r="A735" s="158"/>
      <c r="B735" s="94" t="s">
        <v>79</v>
      </c>
      <c r="C735" s="87">
        <v>4760</v>
      </c>
      <c r="D735" s="107">
        <v>5400</v>
      </c>
      <c r="E735" s="102"/>
      <c r="F735" s="90">
        <v>5170</v>
      </c>
    </row>
    <row r="736" spans="1:6" ht="15">
      <c r="A736" s="158">
        <f>+A734+1</f>
        <v>67</v>
      </c>
      <c r="B736" s="94" t="s">
        <v>80</v>
      </c>
      <c r="C736" s="87">
        <v>34000</v>
      </c>
      <c r="D736" s="107">
        <v>29500</v>
      </c>
      <c r="E736" s="102"/>
      <c r="F736" s="90">
        <v>33800</v>
      </c>
    </row>
    <row r="737" spans="1:6" ht="15">
      <c r="A737" s="157"/>
      <c r="B737" s="94" t="s">
        <v>81</v>
      </c>
      <c r="C737" s="87">
        <v>1800</v>
      </c>
      <c r="D737" s="107">
        <v>1800</v>
      </c>
      <c r="E737" s="102"/>
      <c r="F737" s="90">
        <v>1800</v>
      </c>
    </row>
    <row r="738" spans="1:6" ht="15">
      <c r="A738" s="157"/>
      <c r="B738" s="99" t="s">
        <v>102</v>
      </c>
      <c r="C738" s="109">
        <f>SUM(C731:C737)</f>
        <v>385020</v>
      </c>
      <c r="D738" s="120">
        <f>SUM(D731:D737)</f>
        <v>687160</v>
      </c>
      <c r="E738" s="102"/>
      <c r="F738" s="121">
        <f>SUM(F731:F737)</f>
        <v>442180</v>
      </c>
    </row>
    <row r="739" spans="1:6" ht="3.75" customHeight="1">
      <c r="A739" s="157"/>
      <c r="B739" s="94"/>
      <c r="C739" s="93"/>
      <c r="D739" s="240"/>
      <c r="E739" s="241"/>
      <c r="F739" s="110"/>
    </row>
    <row r="740" spans="1:6" ht="15">
      <c r="A740" s="158">
        <f>+A732</f>
        <v>65</v>
      </c>
      <c r="B740" s="94" t="s">
        <v>108</v>
      </c>
      <c r="C740" s="87">
        <v>24000</v>
      </c>
      <c r="D740" s="87">
        <v>30000</v>
      </c>
      <c r="E740" s="241"/>
      <c r="F740" s="90">
        <v>0</v>
      </c>
    </row>
    <row r="741" spans="1:6" ht="15">
      <c r="A741" s="158">
        <f>A734+1</f>
        <v>67</v>
      </c>
      <c r="B741" s="94" t="s">
        <v>120</v>
      </c>
      <c r="C741" s="87">
        <v>226000</v>
      </c>
      <c r="D741" s="87">
        <v>333000</v>
      </c>
      <c r="E741" s="102"/>
      <c r="F741" s="119">
        <v>226000</v>
      </c>
    </row>
    <row r="742" spans="1:6" ht="15">
      <c r="A742" s="157"/>
      <c r="B742" s="99" t="s">
        <v>100</v>
      </c>
      <c r="C742" s="109">
        <f>SUM(C740:C741)</f>
        <v>250000</v>
      </c>
      <c r="D742" s="123">
        <f>SUM(D740:D741)</f>
        <v>363000</v>
      </c>
      <c r="E742" s="96"/>
      <c r="F742" s="121">
        <f>SUM(F740:F741)</f>
        <v>226000</v>
      </c>
    </row>
    <row r="743" spans="1:6" ht="3.75" customHeight="1">
      <c r="A743" s="157"/>
      <c r="B743" s="160"/>
      <c r="C743" s="183"/>
      <c r="D743" s="108"/>
      <c r="E743" s="125"/>
      <c r="F743" s="206"/>
    </row>
    <row r="744" spans="1:6" ht="15">
      <c r="A744" s="158"/>
      <c r="B744" s="99" t="s">
        <v>101</v>
      </c>
      <c r="C744" s="100">
        <f>C738-C742</f>
        <v>135020</v>
      </c>
      <c r="D744" s="111">
        <f>D738-D742</f>
        <v>324160</v>
      </c>
      <c r="E744" s="96"/>
      <c r="F744" s="112">
        <f>F738-F742</f>
        <v>216180</v>
      </c>
    </row>
    <row r="745" spans="1:6" ht="15">
      <c r="A745" s="158"/>
      <c r="B745" s="99"/>
      <c r="C745" s="93"/>
      <c r="D745" s="95"/>
      <c r="E745" s="96"/>
      <c r="F745" s="110"/>
    </row>
    <row r="746" spans="1:6" ht="15">
      <c r="A746" s="157"/>
      <c r="B746" s="148" t="s">
        <v>147</v>
      </c>
      <c r="C746" s="93"/>
      <c r="D746" s="124"/>
      <c r="E746" s="125"/>
      <c r="F746" s="110"/>
    </row>
    <row r="747" spans="1:6" ht="15">
      <c r="A747" s="157"/>
      <c r="B747" s="94" t="s">
        <v>94</v>
      </c>
      <c r="C747" s="87">
        <v>4900</v>
      </c>
      <c r="D747" s="107">
        <v>4900</v>
      </c>
      <c r="E747" s="102"/>
      <c r="F747" s="90">
        <v>5000</v>
      </c>
    </row>
    <row r="748" spans="1:6" ht="15">
      <c r="A748" s="158"/>
      <c r="B748" s="94" t="s">
        <v>95</v>
      </c>
      <c r="C748" s="87">
        <v>17500</v>
      </c>
      <c r="D748" s="107">
        <v>22500</v>
      </c>
      <c r="E748" s="102"/>
      <c r="F748" s="90">
        <v>17500</v>
      </c>
    </row>
    <row r="749" spans="1:6" ht="15">
      <c r="A749" s="157"/>
      <c r="B749" s="94" t="s">
        <v>96</v>
      </c>
      <c r="C749" s="87">
        <v>0</v>
      </c>
      <c r="D749" s="107">
        <v>300</v>
      </c>
      <c r="E749" s="102"/>
      <c r="F749" s="90">
        <v>300</v>
      </c>
    </row>
    <row r="750" spans="1:6" ht="15">
      <c r="A750" s="158">
        <f>+A741+1</f>
        <v>68</v>
      </c>
      <c r="B750" s="94" t="s">
        <v>78</v>
      </c>
      <c r="C750" s="87">
        <v>33380</v>
      </c>
      <c r="D750" s="107">
        <v>43080</v>
      </c>
      <c r="E750" s="122"/>
      <c r="F750" s="90">
        <v>43080</v>
      </c>
    </row>
    <row r="751" spans="1:6" ht="15">
      <c r="A751" s="157"/>
      <c r="B751" s="94" t="s">
        <v>80</v>
      </c>
      <c r="C751" s="87">
        <v>5100</v>
      </c>
      <c r="D751" s="107">
        <v>4500</v>
      </c>
      <c r="E751" s="102"/>
      <c r="F751" s="90">
        <v>5100</v>
      </c>
    </row>
    <row r="752" spans="1:6" ht="15">
      <c r="A752" s="158"/>
      <c r="B752" s="94" t="s">
        <v>81</v>
      </c>
      <c r="C752" s="87">
        <v>33000</v>
      </c>
      <c r="D752" s="107">
        <v>32300</v>
      </c>
      <c r="E752" s="102"/>
      <c r="F752" s="90">
        <v>33600</v>
      </c>
    </row>
    <row r="753" spans="1:6" ht="15">
      <c r="A753" s="157"/>
      <c r="B753" s="99" t="s">
        <v>102</v>
      </c>
      <c r="C753" s="109">
        <f>SUM(C747:C752)</f>
        <v>93880</v>
      </c>
      <c r="D753" s="120">
        <f>SUM(D747:D752)</f>
        <v>107580</v>
      </c>
      <c r="E753" s="102"/>
      <c r="F753" s="121">
        <f>SUM(F747:F752)</f>
        <v>104580</v>
      </c>
    </row>
    <row r="754" spans="1:6" ht="3.75" customHeight="1">
      <c r="A754" s="157"/>
      <c r="B754" s="94"/>
      <c r="C754" s="93"/>
      <c r="D754" s="240"/>
      <c r="E754" s="241"/>
      <c r="F754" s="110"/>
    </row>
    <row r="755" spans="1:6" ht="15">
      <c r="A755" s="157"/>
      <c r="B755" s="94" t="s">
        <v>108</v>
      </c>
      <c r="C755" s="87">
        <v>43800</v>
      </c>
      <c r="D755" s="107">
        <v>43800</v>
      </c>
      <c r="E755" s="122"/>
      <c r="F755" s="90">
        <v>43800</v>
      </c>
    </row>
    <row r="756" spans="1:6" ht="15">
      <c r="A756" s="157"/>
      <c r="B756" s="94" t="s">
        <v>98</v>
      </c>
      <c r="C756" s="87">
        <v>8000</v>
      </c>
      <c r="D756" s="107">
        <v>8000</v>
      </c>
      <c r="E756" s="122"/>
      <c r="F756" s="90">
        <v>8000</v>
      </c>
    </row>
    <row r="757" spans="1:6" ht="15" customHeight="1" hidden="1">
      <c r="A757" s="158"/>
      <c r="B757" s="94" t="s">
        <v>99</v>
      </c>
      <c r="C757" s="87">
        <v>0</v>
      </c>
      <c r="D757" s="108">
        <v>0</v>
      </c>
      <c r="E757" s="125"/>
      <c r="F757" s="90">
        <v>0</v>
      </c>
    </row>
    <row r="758" spans="1:6" ht="15">
      <c r="A758" s="157"/>
      <c r="B758" s="99" t="s">
        <v>100</v>
      </c>
      <c r="C758" s="109">
        <f>SUM(C755:C757)</f>
        <v>51800</v>
      </c>
      <c r="D758" s="123">
        <f>SUM(D755:D757)</f>
        <v>51800</v>
      </c>
      <c r="E758" s="96"/>
      <c r="F758" s="121">
        <f>SUM(F755:F757)</f>
        <v>51800</v>
      </c>
    </row>
    <row r="759" spans="1:6" ht="6" customHeight="1">
      <c r="A759" s="157"/>
      <c r="B759" s="94"/>
      <c r="C759" s="93"/>
      <c r="D759" s="214"/>
      <c r="E759" s="215"/>
      <c r="F759" s="110"/>
    </row>
    <row r="760" spans="1:6" ht="15">
      <c r="A760" s="158"/>
      <c r="B760" s="99" t="s">
        <v>101</v>
      </c>
      <c r="C760" s="100">
        <f>C753-C758</f>
        <v>42080</v>
      </c>
      <c r="D760" s="111">
        <f>D753-D758</f>
        <v>55780</v>
      </c>
      <c r="E760" s="96"/>
      <c r="F760" s="112">
        <f>F753-F758</f>
        <v>52780</v>
      </c>
    </row>
    <row r="761" spans="1:6" ht="3.75" customHeight="1" thickBot="1">
      <c r="A761" s="147"/>
      <c r="B761" s="163"/>
      <c r="C761" s="127"/>
      <c r="D761" s="128"/>
      <c r="E761" s="125"/>
      <c r="F761" s="177"/>
    </row>
    <row r="762" spans="1:6" ht="12.75" customHeight="1" thickBot="1">
      <c r="A762" s="181"/>
      <c r="B762" s="192"/>
      <c r="C762" s="96"/>
      <c r="D762" s="125"/>
      <c r="E762" s="125"/>
      <c r="F762" s="132"/>
    </row>
    <row r="763" spans="1:6" ht="15">
      <c r="A763" s="133" t="s">
        <v>103</v>
      </c>
      <c r="B763" s="179"/>
      <c r="C763" s="135"/>
      <c r="D763" s="167"/>
      <c r="E763" s="167"/>
      <c r="F763" s="137"/>
    </row>
    <row r="764" spans="1:6" ht="33" customHeight="1">
      <c r="A764" s="138">
        <f>A731</f>
        <v>64</v>
      </c>
      <c r="B764" s="359" t="s">
        <v>248</v>
      </c>
      <c r="C764" s="359"/>
      <c r="D764" s="359"/>
      <c r="E764" s="359"/>
      <c r="F764" s="360"/>
    </row>
    <row r="765" spans="1:6" ht="34.5" customHeight="1">
      <c r="A765" s="138">
        <f>A732</f>
        <v>65</v>
      </c>
      <c r="B765" s="359" t="s">
        <v>249</v>
      </c>
      <c r="C765" s="359"/>
      <c r="D765" s="359"/>
      <c r="E765" s="359"/>
      <c r="F765" s="360"/>
    </row>
    <row r="766" spans="1:6" ht="48" customHeight="1">
      <c r="A766" s="138">
        <f>A734</f>
        <v>66</v>
      </c>
      <c r="B766" s="359" t="s">
        <v>250</v>
      </c>
      <c r="C766" s="371"/>
      <c r="D766" s="371"/>
      <c r="E766" s="371"/>
      <c r="F766" s="370"/>
    </row>
    <row r="767" spans="1:6" ht="34.5" customHeight="1">
      <c r="A767" s="138">
        <f>A741</f>
        <v>67</v>
      </c>
      <c r="B767" s="359" t="s">
        <v>251</v>
      </c>
      <c r="C767" s="371"/>
      <c r="D767" s="371"/>
      <c r="E767" s="371"/>
      <c r="F767" s="370"/>
    </row>
    <row r="768" spans="1:6" ht="33" customHeight="1">
      <c r="A768" s="138">
        <f>A750</f>
        <v>68</v>
      </c>
      <c r="B768" s="359" t="s">
        <v>304</v>
      </c>
      <c r="C768" s="371"/>
      <c r="D768" s="371"/>
      <c r="E768" s="371"/>
      <c r="F768" s="370"/>
    </row>
    <row r="769" spans="1:6" ht="3.75" customHeight="1" thickBot="1">
      <c r="A769" s="196"/>
      <c r="B769" s="195"/>
      <c r="C769" s="187"/>
      <c r="D769" s="228"/>
      <c r="E769" s="228"/>
      <c r="F769" s="188"/>
    </row>
    <row r="770" spans="1:6" ht="15">
      <c r="A770" s="171"/>
      <c r="B770" s="165"/>
      <c r="C770" s="96"/>
      <c r="D770" s="125"/>
      <c r="E770" s="125"/>
      <c r="F770" s="132"/>
    </row>
    <row r="771" spans="1:6" ht="18">
      <c r="A771" s="210" t="s">
        <v>69</v>
      </c>
      <c r="B771" s="192"/>
      <c r="C771" s="96"/>
      <c r="D771" s="125"/>
      <c r="E771" s="125"/>
      <c r="F771" s="132"/>
    </row>
    <row r="772" spans="1:6" ht="15.75" thickBot="1">
      <c r="A772" s="181"/>
      <c r="B772" s="192"/>
      <c r="C772" s="96"/>
      <c r="D772" s="125"/>
      <c r="E772" s="125"/>
      <c r="F772" s="132"/>
    </row>
    <row r="773" spans="1:6" ht="15">
      <c r="A773" s="144" t="s">
        <v>76</v>
      </c>
      <c r="B773" s="145"/>
      <c r="C773" s="68" t="s">
        <v>35</v>
      </c>
      <c r="D773" s="69" t="s">
        <v>36</v>
      </c>
      <c r="E773" s="70"/>
      <c r="F773" s="71" t="s">
        <v>190</v>
      </c>
    </row>
    <row r="774" spans="1:6" ht="15.75" thickBot="1">
      <c r="A774" s="147"/>
      <c r="B774" s="74"/>
      <c r="C774" s="76" t="s">
        <v>187</v>
      </c>
      <c r="D774" s="77" t="s">
        <v>187</v>
      </c>
      <c r="E774" s="70"/>
      <c r="F774" s="78" t="s">
        <v>201</v>
      </c>
    </row>
    <row r="775" spans="1:6" ht="15">
      <c r="A775" s="157"/>
      <c r="B775" s="113"/>
      <c r="C775" s="67" t="s">
        <v>40</v>
      </c>
      <c r="D775" s="146" t="s">
        <v>40</v>
      </c>
      <c r="E775" s="115"/>
      <c r="F775" s="71" t="s">
        <v>40</v>
      </c>
    </row>
    <row r="776" spans="1:6" ht="15">
      <c r="A776" s="157"/>
      <c r="B776" s="148" t="s">
        <v>148</v>
      </c>
      <c r="C776" s="87"/>
      <c r="D776" s="95"/>
      <c r="E776" s="96"/>
      <c r="F776" s="90"/>
    </row>
    <row r="777" spans="1:6" ht="15">
      <c r="A777" s="158">
        <f>A750+1</f>
        <v>69</v>
      </c>
      <c r="B777" s="94" t="s">
        <v>94</v>
      </c>
      <c r="C777" s="87">
        <v>195990</v>
      </c>
      <c r="D777" s="107">
        <v>207990</v>
      </c>
      <c r="E777" s="102"/>
      <c r="F777" s="90">
        <v>173150</v>
      </c>
    </row>
    <row r="778" spans="1:6" ht="15">
      <c r="A778" s="157"/>
      <c r="B778" s="94" t="s">
        <v>96</v>
      </c>
      <c r="C778" s="87">
        <v>8150</v>
      </c>
      <c r="D778" s="107">
        <v>8150</v>
      </c>
      <c r="E778" s="102"/>
      <c r="F778" s="90">
        <v>6350</v>
      </c>
    </row>
    <row r="779" spans="1:6" ht="15">
      <c r="A779" s="158">
        <f>+A777+1</f>
        <v>70</v>
      </c>
      <c r="B779" s="94" t="s">
        <v>78</v>
      </c>
      <c r="C779" s="87">
        <v>53480</v>
      </c>
      <c r="D779" s="107">
        <v>63480</v>
      </c>
      <c r="E779" s="122"/>
      <c r="F779" s="90">
        <v>38550</v>
      </c>
    </row>
    <row r="780" spans="1:6" ht="15">
      <c r="A780" s="158"/>
      <c r="B780" s="94" t="s">
        <v>80</v>
      </c>
      <c r="C780" s="87">
        <v>46800</v>
      </c>
      <c r="D780" s="107">
        <v>42200</v>
      </c>
      <c r="E780" s="122"/>
      <c r="F780" s="90">
        <v>46800</v>
      </c>
    </row>
    <row r="781" spans="1:6" ht="3.75" customHeight="1">
      <c r="A781" s="157"/>
      <c r="B781" s="94"/>
      <c r="C781" s="93"/>
      <c r="D781" s="240"/>
      <c r="E781" s="241"/>
      <c r="F781" s="105"/>
    </row>
    <row r="782" spans="1:6" ht="15">
      <c r="A782" s="157"/>
      <c r="B782" s="99" t="s">
        <v>102</v>
      </c>
      <c r="C782" s="100">
        <f>SUM(C777:C781)</f>
        <v>304420</v>
      </c>
      <c r="D782" s="174">
        <f>SUM(D777:D781)</f>
        <v>321820</v>
      </c>
      <c r="E782" s="241"/>
      <c r="F782" s="112">
        <f>SUM(F777:F781)</f>
        <v>264850</v>
      </c>
    </row>
    <row r="783" spans="1:6" ht="3.75" customHeight="1">
      <c r="A783" s="157"/>
      <c r="B783" s="94"/>
      <c r="C783" s="93"/>
      <c r="D783" s="240"/>
      <c r="E783" s="241"/>
      <c r="F783" s="105"/>
    </row>
    <row r="784" spans="1:6" ht="15">
      <c r="A784" s="158">
        <f>+A779+1</f>
        <v>71</v>
      </c>
      <c r="B784" s="94" t="s">
        <v>98</v>
      </c>
      <c r="C784" s="87">
        <v>103300</v>
      </c>
      <c r="D784" s="107">
        <v>107300</v>
      </c>
      <c r="E784" s="241"/>
      <c r="F784" s="90">
        <v>63140</v>
      </c>
    </row>
    <row r="785" spans="1:6" ht="15" customHeight="1">
      <c r="A785" s="157"/>
      <c r="B785" s="99" t="s">
        <v>100</v>
      </c>
      <c r="C785" s="100">
        <f>SUM(C784)</f>
        <v>103300</v>
      </c>
      <c r="D785" s="174">
        <f>SUM(D784)</f>
        <v>107300</v>
      </c>
      <c r="E785" s="241"/>
      <c r="F785" s="112">
        <f>SUM(F784)</f>
        <v>63140</v>
      </c>
    </row>
    <row r="786" spans="1:6" ht="15">
      <c r="A786" s="157"/>
      <c r="B786" s="94"/>
      <c r="C786" s="93"/>
      <c r="D786" s="240"/>
      <c r="E786" s="241"/>
      <c r="F786" s="105"/>
    </row>
    <row r="787" spans="1:6" ht="15">
      <c r="A787" s="158"/>
      <c r="B787" s="99" t="s">
        <v>101</v>
      </c>
      <c r="C787" s="100">
        <f>C782-C785</f>
        <v>201120</v>
      </c>
      <c r="D787" s="111">
        <f>D782-D785</f>
        <v>214520</v>
      </c>
      <c r="E787" s="96"/>
      <c r="F787" s="112">
        <f>F782-F785</f>
        <v>201710</v>
      </c>
    </row>
    <row r="788" spans="1:6" ht="15">
      <c r="A788" s="157"/>
      <c r="B788" s="94"/>
      <c r="C788" s="93"/>
      <c r="D788" s="124"/>
      <c r="E788" s="125"/>
      <c r="F788" s="110"/>
    </row>
    <row r="789" spans="1:6" ht="15">
      <c r="A789" s="157"/>
      <c r="B789" s="148" t="s">
        <v>149</v>
      </c>
      <c r="C789" s="87"/>
      <c r="D789" s="95"/>
      <c r="E789" s="96"/>
      <c r="F789" s="90"/>
    </row>
    <row r="790" spans="1:6" ht="15">
      <c r="A790" s="158">
        <f>+A784+1</f>
        <v>72</v>
      </c>
      <c r="B790" s="94" t="s">
        <v>94</v>
      </c>
      <c r="C790" s="87">
        <v>40290</v>
      </c>
      <c r="D790" s="107">
        <v>32290</v>
      </c>
      <c r="E790" s="102"/>
      <c r="F790" s="90">
        <v>41090</v>
      </c>
    </row>
    <row r="791" spans="1:6" ht="15">
      <c r="A791" s="157"/>
      <c r="B791" s="94" t="s">
        <v>96</v>
      </c>
      <c r="C791" s="87">
        <v>350</v>
      </c>
      <c r="D791" s="87">
        <v>350</v>
      </c>
      <c r="E791" s="102"/>
      <c r="F791" s="90">
        <v>350</v>
      </c>
    </row>
    <row r="792" spans="1:6" ht="15">
      <c r="A792" s="157"/>
      <c r="B792" s="94" t="s">
        <v>78</v>
      </c>
      <c r="C792" s="87">
        <v>940</v>
      </c>
      <c r="D792" s="107">
        <v>940</v>
      </c>
      <c r="E792" s="102"/>
      <c r="F792" s="90">
        <v>900</v>
      </c>
    </row>
    <row r="793" spans="1:6" ht="15">
      <c r="A793" s="158"/>
      <c r="B793" s="94" t="s">
        <v>80</v>
      </c>
      <c r="C793" s="87">
        <v>21900</v>
      </c>
      <c r="D793" s="107">
        <v>19300</v>
      </c>
      <c r="E793" s="122"/>
      <c r="F793" s="90">
        <v>21900</v>
      </c>
    </row>
    <row r="794" spans="1:6" ht="15" customHeight="1" hidden="1">
      <c r="A794" s="158"/>
      <c r="B794" s="94" t="s">
        <v>81</v>
      </c>
      <c r="C794" s="87">
        <v>0</v>
      </c>
      <c r="D794" s="107">
        <v>0</v>
      </c>
      <c r="E794" s="122"/>
      <c r="F794" s="90">
        <v>0</v>
      </c>
    </row>
    <row r="795" spans="1:6" ht="15">
      <c r="A795" s="157"/>
      <c r="B795" s="99" t="s">
        <v>102</v>
      </c>
      <c r="C795" s="109">
        <f>SUM(C790:C794)</f>
        <v>63480</v>
      </c>
      <c r="D795" s="120">
        <f>SUM(D790:D794)</f>
        <v>52880</v>
      </c>
      <c r="E795" s="102"/>
      <c r="F795" s="121">
        <f>SUM(F790:F794)</f>
        <v>64240</v>
      </c>
    </row>
    <row r="796" spans="1:6" ht="3" customHeight="1">
      <c r="A796" s="157"/>
      <c r="B796" s="94"/>
      <c r="C796" s="93"/>
      <c r="D796" s="240"/>
      <c r="E796" s="241"/>
      <c r="F796" s="110"/>
    </row>
    <row r="797" spans="1:6" ht="15" customHeight="1" hidden="1">
      <c r="A797" s="158"/>
      <c r="B797" s="94" t="s">
        <v>98</v>
      </c>
      <c r="C797" s="87">
        <v>0</v>
      </c>
      <c r="D797" s="107">
        <v>0</v>
      </c>
      <c r="E797" s="122"/>
      <c r="F797" s="90">
        <v>0</v>
      </c>
    </row>
    <row r="798" spans="1:6" ht="15" customHeight="1" hidden="1">
      <c r="A798" s="157"/>
      <c r="B798" s="99" t="s">
        <v>100</v>
      </c>
      <c r="C798" s="109">
        <f>SUM(C797)</f>
        <v>0</v>
      </c>
      <c r="D798" s="123">
        <f>SUM(D797)</f>
        <v>0</v>
      </c>
      <c r="E798" s="96"/>
      <c r="F798" s="121">
        <f>SUM(F797)</f>
        <v>0</v>
      </c>
    </row>
    <row r="799" spans="1:6" ht="15">
      <c r="A799" s="157"/>
      <c r="B799" s="160"/>
      <c r="C799" s="183"/>
      <c r="D799" s="108"/>
      <c r="E799" s="125"/>
      <c r="F799" s="206"/>
    </row>
    <row r="800" spans="1:6" ht="15">
      <c r="A800" s="158"/>
      <c r="B800" s="99" t="s">
        <v>101</v>
      </c>
      <c r="C800" s="100">
        <f>C795-C798</f>
        <v>63480</v>
      </c>
      <c r="D800" s="111">
        <f>D795-D798</f>
        <v>52880</v>
      </c>
      <c r="E800" s="96"/>
      <c r="F800" s="112">
        <f>F795-F798</f>
        <v>64240</v>
      </c>
    </row>
    <row r="801" spans="1:6" ht="15">
      <c r="A801" s="158"/>
      <c r="B801" s="99"/>
      <c r="C801" s="93"/>
      <c r="D801" s="95"/>
      <c r="E801" s="96"/>
      <c r="F801" s="110"/>
    </row>
    <row r="802" spans="1:6" ht="15">
      <c r="A802" s="157"/>
      <c r="B802" s="148" t="s">
        <v>150</v>
      </c>
      <c r="C802" s="87"/>
      <c r="D802" s="95"/>
      <c r="E802" s="96"/>
      <c r="F802" s="90"/>
    </row>
    <row r="803" spans="1:6" ht="15">
      <c r="A803" s="158"/>
      <c r="B803" s="94" t="s">
        <v>80</v>
      </c>
      <c r="C803" s="87">
        <v>3600</v>
      </c>
      <c r="D803" s="107">
        <v>3300</v>
      </c>
      <c r="E803" s="122"/>
      <c r="F803" s="119">
        <v>3700</v>
      </c>
    </row>
    <row r="804" spans="1:6" ht="15">
      <c r="A804" s="158"/>
      <c r="B804" s="99" t="s">
        <v>101</v>
      </c>
      <c r="C804" s="100">
        <f>SUM(C803)</f>
        <v>3600</v>
      </c>
      <c r="D804" s="111">
        <f>SUM(D803)</f>
        <v>3300</v>
      </c>
      <c r="E804" s="96"/>
      <c r="F804" s="112">
        <f>SUM(F803)</f>
        <v>3700</v>
      </c>
    </row>
    <row r="805" spans="1:6" ht="15.75" thickBot="1">
      <c r="A805" s="147"/>
      <c r="B805" s="242"/>
      <c r="C805" s="243"/>
      <c r="D805" s="244"/>
      <c r="E805" s="115"/>
      <c r="F805" s="245"/>
    </row>
    <row r="806" spans="1:6" ht="15.75" thickBot="1">
      <c r="A806" s="171"/>
      <c r="B806" s="201"/>
      <c r="C806" s="115"/>
      <c r="D806" s="115"/>
      <c r="E806" s="115"/>
      <c r="F806" s="189"/>
    </row>
    <row r="807" spans="1:6" ht="15">
      <c r="A807" s="133" t="s">
        <v>103</v>
      </c>
      <c r="B807" s="179"/>
      <c r="C807" s="135"/>
      <c r="D807" s="167"/>
      <c r="E807" s="167"/>
      <c r="F807" s="137"/>
    </row>
    <row r="808" spans="1:6" ht="48" customHeight="1">
      <c r="A808" s="138">
        <f>A777</f>
        <v>69</v>
      </c>
      <c r="B808" s="359" t="s">
        <v>270</v>
      </c>
      <c r="C808" s="359"/>
      <c r="D808" s="359"/>
      <c r="E808" s="359"/>
      <c r="F808" s="360"/>
    </row>
    <row r="809" spans="1:6" ht="50.25" customHeight="1">
      <c r="A809" s="138">
        <f>A779</f>
        <v>70</v>
      </c>
      <c r="B809" s="359" t="s">
        <v>271</v>
      </c>
      <c r="C809" s="369"/>
      <c r="D809" s="369"/>
      <c r="E809" s="369"/>
      <c r="F809" s="370"/>
    </row>
    <row r="810" spans="1:6" ht="34.5" customHeight="1">
      <c r="A810" s="138">
        <f>A784</f>
        <v>71</v>
      </c>
      <c r="B810" s="359" t="s">
        <v>252</v>
      </c>
      <c r="C810" s="369"/>
      <c r="D810" s="369"/>
      <c r="E810" s="369"/>
      <c r="F810" s="370"/>
    </row>
    <row r="811" spans="1:6" ht="29.25" customHeight="1">
      <c r="A811" s="138">
        <f>A790</f>
        <v>72</v>
      </c>
      <c r="B811" s="359" t="s">
        <v>235</v>
      </c>
      <c r="C811" s="359"/>
      <c r="D811" s="359"/>
      <c r="E811" s="359"/>
      <c r="F811" s="360"/>
    </row>
    <row r="812" spans="1:6" ht="2.25" customHeight="1" thickBot="1">
      <c r="A812" s="168"/>
      <c r="B812" s="372"/>
      <c r="C812" s="372"/>
      <c r="D812" s="372"/>
      <c r="E812" s="372"/>
      <c r="F812" s="373"/>
    </row>
    <row r="813" spans="1:6" ht="15">
      <c r="A813" s="171"/>
      <c r="B813" s="201"/>
      <c r="C813" s="115"/>
      <c r="D813" s="115"/>
      <c r="E813" s="115"/>
      <c r="F813" s="189"/>
    </row>
    <row r="814" spans="1:6" ht="18">
      <c r="A814" s="210" t="s">
        <v>69</v>
      </c>
      <c r="B814" s="201"/>
      <c r="C814" s="115"/>
      <c r="D814" s="115"/>
      <c r="E814" s="115"/>
      <c r="F814" s="189"/>
    </row>
    <row r="815" spans="1:6" ht="15.75" thickBot="1">
      <c r="A815" s="171"/>
      <c r="B815" s="201"/>
      <c r="C815" s="115"/>
      <c r="D815" s="115"/>
      <c r="E815" s="115"/>
      <c r="F815" s="189"/>
    </row>
    <row r="816" spans="1:6" ht="15">
      <c r="A816" s="144" t="s">
        <v>76</v>
      </c>
      <c r="B816" s="145"/>
      <c r="C816" s="68" t="s">
        <v>35</v>
      </c>
      <c r="D816" s="69" t="s">
        <v>36</v>
      </c>
      <c r="E816" s="70"/>
      <c r="F816" s="71" t="s">
        <v>190</v>
      </c>
    </row>
    <row r="817" spans="1:6" ht="15.75" thickBot="1">
      <c r="A817" s="147"/>
      <c r="B817" s="74"/>
      <c r="C817" s="76" t="s">
        <v>187</v>
      </c>
      <c r="D817" s="77" t="s">
        <v>187</v>
      </c>
      <c r="E817" s="70"/>
      <c r="F817" s="78" t="s">
        <v>201</v>
      </c>
    </row>
    <row r="818" spans="1:6" ht="15">
      <c r="A818" s="157"/>
      <c r="B818" s="113"/>
      <c r="C818" s="67" t="s">
        <v>40</v>
      </c>
      <c r="D818" s="146" t="s">
        <v>40</v>
      </c>
      <c r="E818" s="115"/>
      <c r="F818" s="71" t="s">
        <v>40</v>
      </c>
    </row>
    <row r="819" spans="1:6" ht="15">
      <c r="A819" s="157"/>
      <c r="B819" s="148" t="s">
        <v>151</v>
      </c>
      <c r="C819" s="93"/>
      <c r="D819" s="124"/>
      <c r="E819" s="125"/>
      <c r="F819" s="110"/>
    </row>
    <row r="820" spans="1:6" ht="15">
      <c r="A820" s="158">
        <f>A790+1</f>
        <v>73</v>
      </c>
      <c r="B820" s="94" t="s">
        <v>94</v>
      </c>
      <c r="C820" s="87">
        <v>71360</v>
      </c>
      <c r="D820" s="107">
        <v>67360</v>
      </c>
      <c r="E820" s="102"/>
      <c r="F820" s="90">
        <v>72480</v>
      </c>
    </row>
    <row r="821" spans="1:6" ht="15">
      <c r="A821" s="157"/>
      <c r="B821" s="94" t="s">
        <v>96</v>
      </c>
      <c r="C821" s="87">
        <v>2300</v>
      </c>
      <c r="D821" s="107">
        <v>2300</v>
      </c>
      <c r="E821" s="102"/>
      <c r="F821" s="90">
        <v>2300</v>
      </c>
    </row>
    <row r="822" spans="1:6" ht="15">
      <c r="A822" s="158"/>
      <c r="B822" s="94" t="s">
        <v>78</v>
      </c>
      <c r="C822" s="87">
        <v>3350</v>
      </c>
      <c r="D822" s="107">
        <v>3350</v>
      </c>
      <c r="E822" s="102"/>
      <c r="F822" s="90">
        <v>3290</v>
      </c>
    </row>
    <row r="823" spans="1:6" ht="15">
      <c r="A823" s="158"/>
      <c r="B823" s="94" t="s">
        <v>80</v>
      </c>
      <c r="C823" s="87">
        <v>23800</v>
      </c>
      <c r="D823" s="107">
        <v>21000</v>
      </c>
      <c r="E823" s="122"/>
      <c r="F823" s="90">
        <v>23800</v>
      </c>
    </row>
    <row r="824" spans="1:6" ht="15">
      <c r="A824" s="158">
        <f>+A820+1</f>
        <v>74</v>
      </c>
      <c r="B824" s="94" t="s">
        <v>81</v>
      </c>
      <c r="C824" s="87">
        <v>215100</v>
      </c>
      <c r="D824" s="107">
        <v>748100</v>
      </c>
      <c r="E824" s="122"/>
      <c r="F824" s="90">
        <v>215100</v>
      </c>
    </row>
    <row r="825" spans="1:6" ht="15">
      <c r="A825" s="157"/>
      <c r="B825" s="99" t="s">
        <v>102</v>
      </c>
      <c r="C825" s="109">
        <f>SUM(C820:C824)</f>
        <v>315910</v>
      </c>
      <c r="D825" s="120">
        <f>SUM(D820:D824)</f>
        <v>842110</v>
      </c>
      <c r="E825" s="102"/>
      <c r="F825" s="121">
        <f>SUM(F820:F824)</f>
        <v>316970</v>
      </c>
    </row>
    <row r="826" spans="1:6" ht="3" customHeight="1">
      <c r="A826" s="157"/>
      <c r="B826" s="160"/>
      <c r="C826" s="93"/>
      <c r="D826" s="107"/>
      <c r="E826" s="122"/>
      <c r="F826" s="110"/>
    </row>
    <row r="827" spans="1:6" ht="15">
      <c r="A827" s="158"/>
      <c r="B827" s="94" t="s">
        <v>98</v>
      </c>
      <c r="C827" s="87">
        <v>1300</v>
      </c>
      <c r="D827" s="107">
        <v>2300</v>
      </c>
      <c r="E827" s="122"/>
      <c r="F827" s="90">
        <v>1300</v>
      </c>
    </row>
    <row r="828" spans="1:6" ht="15" customHeight="1" hidden="1">
      <c r="A828" s="158"/>
      <c r="B828" s="94" t="s">
        <v>99</v>
      </c>
      <c r="C828" s="106">
        <v>0</v>
      </c>
      <c r="D828" s="108">
        <v>0</v>
      </c>
      <c r="E828" s="125"/>
      <c r="F828" s="90">
        <v>0</v>
      </c>
    </row>
    <row r="829" spans="1:6" ht="15">
      <c r="A829" s="157"/>
      <c r="B829" s="99" t="s">
        <v>100</v>
      </c>
      <c r="C829" s="109">
        <f>SUM(C827:C828)</f>
        <v>1300</v>
      </c>
      <c r="D829" s="123">
        <f>SUM(D827:D828)</f>
        <v>2300</v>
      </c>
      <c r="E829" s="96"/>
      <c r="F829" s="121">
        <f>SUM(F827:F828)</f>
        <v>1300</v>
      </c>
    </row>
    <row r="830" spans="1:6" ht="15">
      <c r="A830" s="157"/>
      <c r="B830" s="160"/>
      <c r="C830" s="93"/>
      <c r="D830" s="124"/>
      <c r="E830" s="125"/>
      <c r="F830" s="110"/>
    </row>
    <row r="831" spans="1:6" ht="15">
      <c r="A831" s="158"/>
      <c r="B831" s="99" t="s">
        <v>101</v>
      </c>
      <c r="C831" s="100">
        <f>C825-C829</f>
        <v>314610</v>
      </c>
      <c r="D831" s="111">
        <f>D825-D829</f>
        <v>839810</v>
      </c>
      <c r="E831" s="96"/>
      <c r="F831" s="112">
        <f>F825-F829</f>
        <v>315670</v>
      </c>
    </row>
    <row r="832" spans="1:6" ht="4.5" customHeight="1" thickBot="1">
      <c r="A832" s="147"/>
      <c r="B832" s="163"/>
      <c r="C832" s="127"/>
      <c r="D832" s="128"/>
      <c r="E832" s="125"/>
      <c r="F832" s="177"/>
    </row>
    <row r="833" spans="1:5" ht="12.75" customHeight="1" thickBot="1">
      <c r="A833" s="181"/>
      <c r="B833" s="192"/>
      <c r="C833" s="39"/>
      <c r="D833" s="246"/>
      <c r="E833" s="125"/>
    </row>
    <row r="834" spans="1:6" ht="15">
      <c r="A834" s="133" t="s">
        <v>103</v>
      </c>
      <c r="B834" s="179"/>
      <c r="C834" s="135"/>
      <c r="D834" s="167"/>
      <c r="E834" s="167"/>
      <c r="F834" s="137"/>
    </row>
    <row r="835" spans="1:6" ht="33.75" customHeight="1">
      <c r="A835" s="138">
        <f>A820</f>
        <v>73</v>
      </c>
      <c r="B835" s="359" t="s">
        <v>253</v>
      </c>
      <c r="C835" s="359"/>
      <c r="D835" s="359"/>
      <c r="E835" s="359"/>
      <c r="F835" s="360"/>
    </row>
    <row r="836" spans="1:6" s="197" customFormat="1" ht="51.75" customHeight="1" thickBot="1">
      <c r="A836" s="168">
        <f>A824</f>
        <v>74</v>
      </c>
      <c r="B836" s="372" t="s">
        <v>254</v>
      </c>
      <c r="C836" s="372"/>
      <c r="D836" s="372"/>
      <c r="E836" s="372"/>
      <c r="F836" s="373"/>
    </row>
    <row r="837" spans="1:6" s="197" customFormat="1" ht="9.75" customHeight="1">
      <c r="A837" s="225"/>
      <c r="B837" s="199"/>
      <c r="C837" s="96"/>
      <c r="D837" s="125"/>
      <c r="E837" s="125"/>
      <c r="F837" s="132"/>
    </row>
    <row r="838" spans="1:6" s="72" customFormat="1" ht="18">
      <c r="A838" s="210" t="s">
        <v>69</v>
      </c>
      <c r="B838" s="202"/>
      <c r="C838" s="39"/>
      <c r="D838" s="246"/>
      <c r="E838" s="125"/>
      <c r="F838" s="40"/>
    </row>
    <row r="839" spans="1:6" s="72" customFormat="1" ht="15.75" thickBot="1">
      <c r="A839" s="181"/>
      <c r="B839" s="192"/>
      <c r="C839" s="39"/>
      <c r="D839" s="246"/>
      <c r="E839" s="125"/>
      <c r="F839" s="40"/>
    </row>
    <row r="840" spans="1:6" ht="15">
      <c r="A840" s="144" t="s">
        <v>76</v>
      </c>
      <c r="B840" s="145"/>
      <c r="C840" s="68" t="s">
        <v>35</v>
      </c>
      <c r="D840" s="69" t="s">
        <v>36</v>
      </c>
      <c r="E840" s="70"/>
      <c r="F840" s="71" t="s">
        <v>190</v>
      </c>
    </row>
    <row r="841" spans="1:6" ht="15.75" thickBot="1">
      <c r="A841" s="147"/>
      <c r="B841" s="74"/>
      <c r="C841" s="76" t="s">
        <v>187</v>
      </c>
      <c r="D841" s="77" t="s">
        <v>187</v>
      </c>
      <c r="E841" s="70"/>
      <c r="F841" s="78" t="s">
        <v>201</v>
      </c>
    </row>
    <row r="842" spans="1:6" ht="15">
      <c r="A842" s="157"/>
      <c r="B842" s="113"/>
      <c r="C842" s="67" t="s">
        <v>40</v>
      </c>
      <c r="D842" s="146" t="s">
        <v>40</v>
      </c>
      <c r="E842" s="115"/>
      <c r="F842" s="71" t="s">
        <v>40</v>
      </c>
    </row>
    <row r="843" spans="1:6" ht="15">
      <c r="A843" s="157"/>
      <c r="B843" s="148" t="s">
        <v>152</v>
      </c>
      <c r="C843" s="93"/>
      <c r="D843" s="124"/>
      <c r="E843" s="125"/>
      <c r="F843" s="110"/>
    </row>
    <row r="844" spans="1:6" ht="15">
      <c r="A844" s="158">
        <f>A824+1</f>
        <v>75</v>
      </c>
      <c r="B844" s="94" t="s">
        <v>94</v>
      </c>
      <c r="C844" s="87">
        <v>445680</v>
      </c>
      <c r="D844" s="107">
        <v>461680</v>
      </c>
      <c r="E844" s="102"/>
      <c r="F844" s="90">
        <v>436750</v>
      </c>
    </row>
    <row r="845" spans="1:6" ht="15" customHeight="1" hidden="1">
      <c r="A845" s="157"/>
      <c r="B845" s="94" t="s">
        <v>95</v>
      </c>
      <c r="C845" s="87">
        <v>0</v>
      </c>
      <c r="D845" s="107">
        <v>0</v>
      </c>
      <c r="E845" s="122"/>
      <c r="F845" s="90">
        <v>0</v>
      </c>
    </row>
    <row r="846" spans="1:6" ht="15">
      <c r="A846" s="158"/>
      <c r="B846" s="94" t="s">
        <v>96</v>
      </c>
      <c r="C846" s="87">
        <v>6000</v>
      </c>
      <c r="D846" s="107">
        <v>6000</v>
      </c>
      <c r="E846" s="102"/>
      <c r="F846" s="90">
        <v>6000</v>
      </c>
    </row>
    <row r="847" spans="1:6" ht="15">
      <c r="A847" s="158">
        <f>+A844+1</f>
        <v>76</v>
      </c>
      <c r="B847" s="94" t="s">
        <v>78</v>
      </c>
      <c r="C847" s="87">
        <v>51450</v>
      </c>
      <c r="D847" s="107">
        <v>86200</v>
      </c>
      <c r="E847" s="102"/>
      <c r="F847" s="90">
        <v>48590</v>
      </c>
    </row>
    <row r="848" spans="1:6" ht="15">
      <c r="A848" s="158">
        <f>+A847+1</f>
        <v>77</v>
      </c>
      <c r="B848" s="94" t="s">
        <v>82</v>
      </c>
      <c r="C848" s="87">
        <v>24893900</v>
      </c>
      <c r="D848" s="107">
        <v>25623900</v>
      </c>
      <c r="E848" s="102"/>
      <c r="F848" s="90">
        <v>26014140</v>
      </c>
    </row>
    <row r="849" spans="1:6" ht="15">
      <c r="A849" s="158">
        <f>+A848+1</f>
        <v>78</v>
      </c>
      <c r="B849" s="94" t="s">
        <v>80</v>
      </c>
      <c r="C849" s="87">
        <v>273600</v>
      </c>
      <c r="D849" s="107">
        <v>249100</v>
      </c>
      <c r="E849" s="102"/>
      <c r="F849" s="90">
        <v>272400</v>
      </c>
    </row>
    <row r="850" spans="1:6" ht="15" customHeight="1" hidden="1">
      <c r="A850" s="158"/>
      <c r="B850" s="94" t="s">
        <v>81</v>
      </c>
      <c r="C850" s="87">
        <v>0</v>
      </c>
      <c r="D850" s="107">
        <v>0</v>
      </c>
      <c r="E850" s="102"/>
      <c r="F850" s="90">
        <v>0</v>
      </c>
    </row>
    <row r="851" spans="1:6" ht="15">
      <c r="A851" s="157"/>
      <c r="B851" s="99" t="s">
        <v>102</v>
      </c>
      <c r="C851" s="109">
        <f>SUM(C844:C850)</f>
        <v>25670630</v>
      </c>
      <c r="D851" s="120">
        <f>SUM(D844:D850)</f>
        <v>26426880</v>
      </c>
      <c r="E851" s="102"/>
      <c r="F851" s="121">
        <f>SUM(F844:F850)</f>
        <v>26777880</v>
      </c>
    </row>
    <row r="852" spans="1:6" ht="3.75" customHeight="1">
      <c r="A852" s="157"/>
      <c r="B852" s="160"/>
      <c r="C852" s="93"/>
      <c r="D852" s="107"/>
      <c r="E852" s="122"/>
      <c r="F852" s="110"/>
    </row>
    <row r="853" spans="1:6" ht="15">
      <c r="A853" s="158">
        <f>+A847+1</f>
        <v>77</v>
      </c>
      <c r="B853" s="94" t="s">
        <v>120</v>
      </c>
      <c r="C853" s="87">
        <v>25188150</v>
      </c>
      <c r="D853" s="107">
        <v>25964900</v>
      </c>
      <c r="E853" s="122"/>
      <c r="F853" s="90">
        <v>26283010</v>
      </c>
    </row>
    <row r="854" spans="1:6" ht="15">
      <c r="A854" s="157"/>
      <c r="B854" s="99" t="s">
        <v>100</v>
      </c>
      <c r="C854" s="217">
        <f>SUM(C853:C853)</f>
        <v>25188150</v>
      </c>
      <c r="D854" s="123">
        <f>SUM(D853:D853)</f>
        <v>25964900</v>
      </c>
      <c r="E854" s="96"/>
      <c r="F854" s="121">
        <f>SUM(F853:F853)</f>
        <v>26283010</v>
      </c>
    </row>
    <row r="855" spans="1:6" ht="15">
      <c r="A855" s="157"/>
      <c r="B855" s="160"/>
      <c r="C855" s="93"/>
      <c r="D855" s="124"/>
      <c r="E855" s="125"/>
      <c r="F855" s="110"/>
    </row>
    <row r="856" spans="1:6" ht="15">
      <c r="A856" s="158"/>
      <c r="B856" s="99" t="s">
        <v>101</v>
      </c>
      <c r="C856" s="219">
        <f>SUM(C851-C854)</f>
        <v>482480</v>
      </c>
      <c r="D856" s="174">
        <f>SUM(D851-D854)</f>
        <v>461980</v>
      </c>
      <c r="E856" s="125"/>
      <c r="F856" s="220">
        <f>SUM(F851-F854)</f>
        <v>494870</v>
      </c>
    </row>
    <row r="857" spans="1:6" ht="4.5" customHeight="1" thickBot="1">
      <c r="A857" s="147"/>
      <c r="B857" s="163"/>
      <c r="C857" s="223"/>
      <c r="D857" s="176"/>
      <c r="E857" s="96"/>
      <c r="F857" s="177"/>
    </row>
    <row r="858" spans="1:6" ht="26.25" customHeight="1" thickBot="1">
      <c r="A858" s="181"/>
      <c r="B858" s="185"/>
      <c r="C858" s="125"/>
      <c r="D858" s="96"/>
      <c r="E858" s="96"/>
      <c r="F858" s="132"/>
    </row>
    <row r="859" spans="1:6" ht="15">
      <c r="A859" s="133" t="s">
        <v>103</v>
      </c>
      <c r="B859" s="179"/>
      <c r="C859" s="167"/>
      <c r="D859" s="135"/>
      <c r="E859" s="135"/>
      <c r="F859" s="137"/>
    </row>
    <row r="860" spans="1:6" ht="48" customHeight="1">
      <c r="A860" s="138">
        <f>A844</f>
        <v>75</v>
      </c>
      <c r="B860" s="359" t="s">
        <v>299</v>
      </c>
      <c r="C860" s="359"/>
      <c r="D860" s="359"/>
      <c r="E860" s="359"/>
      <c r="F860" s="360"/>
    </row>
    <row r="861" spans="1:6" ht="33" customHeight="1">
      <c r="A861" s="138">
        <f>A847</f>
        <v>76</v>
      </c>
      <c r="B861" s="359" t="s">
        <v>256</v>
      </c>
      <c r="C861" s="359"/>
      <c r="D861" s="359"/>
      <c r="E861" s="359"/>
      <c r="F861" s="360"/>
    </row>
    <row r="862" spans="1:7" ht="22.5" customHeight="1">
      <c r="A862" s="138">
        <f>A848</f>
        <v>77</v>
      </c>
      <c r="B862" s="359" t="s">
        <v>5</v>
      </c>
      <c r="C862" s="359"/>
      <c r="D862" s="359"/>
      <c r="E862" s="359"/>
      <c r="F862" s="360"/>
      <c r="G862" s="139"/>
    </row>
    <row r="863" spans="1:7" ht="35.25" customHeight="1">
      <c r="A863" s="138">
        <f>A849</f>
        <v>78</v>
      </c>
      <c r="B863" s="359" t="s">
        <v>218</v>
      </c>
      <c r="C863" s="359"/>
      <c r="D863" s="359"/>
      <c r="E863" s="359"/>
      <c r="F863" s="360"/>
      <c r="G863" s="139"/>
    </row>
    <row r="864" spans="1:6" s="72" customFormat="1" ht="4.5" customHeight="1" thickBot="1">
      <c r="A864" s="140"/>
      <c r="B864" s="186"/>
      <c r="C864" s="228"/>
      <c r="D864" s="187"/>
      <c r="E864" s="187"/>
      <c r="F864" s="188"/>
    </row>
    <row r="865" spans="1:6" s="72" customFormat="1" ht="15.75" thickBot="1">
      <c r="A865" s="181"/>
      <c r="B865" s="185"/>
      <c r="C865" s="125"/>
      <c r="D865" s="96"/>
      <c r="E865" s="96"/>
      <c r="F865" s="132"/>
    </row>
    <row r="866" spans="1:6" s="239" customFormat="1" ht="15">
      <c r="A866" s="181"/>
      <c r="B866" s="208" t="s">
        <v>153</v>
      </c>
      <c r="C866" s="365">
        <f>SUM(C728,C744,C760,C787,C800,C804,C831,C856)</f>
        <v>1338400</v>
      </c>
      <c r="D866" s="365">
        <f>SUM(D728,D744,D760,D787,D800,D804,D831,D856)</f>
        <v>2042140</v>
      </c>
      <c r="E866" s="96"/>
      <c r="F866" s="367">
        <f>SUM(F728,F744,F760,F787,F800,F804,F831,F856)</f>
        <v>1446010</v>
      </c>
    </row>
    <row r="867" spans="1:6" s="197" customFormat="1" ht="15.75" thickBot="1">
      <c r="A867" s="181"/>
      <c r="B867" s="209" t="s">
        <v>154</v>
      </c>
      <c r="C867" s="366"/>
      <c r="D867" s="366"/>
      <c r="E867" s="115"/>
      <c r="F867" s="368"/>
    </row>
    <row r="868" spans="1:6" s="72" customFormat="1" ht="15">
      <c r="A868" s="181"/>
      <c r="B868" s="233"/>
      <c r="C868" s="234"/>
      <c r="D868" s="234"/>
      <c r="E868" s="115"/>
      <c r="F868" s="235"/>
    </row>
    <row r="869" spans="1:6" s="72" customFormat="1" ht="18">
      <c r="A869" s="210" t="s">
        <v>155</v>
      </c>
      <c r="B869" s="211"/>
      <c r="C869" s="96"/>
      <c r="D869" s="96"/>
      <c r="E869" s="96"/>
      <c r="F869" s="132"/>
    </row>
    <row r="870" spans="1:6" s="72" customFormat="1" ht="15.75" thickBot="1">
      <c r="A870" s="171"/>
      <c r="B870" s="131"/>
      <c r="C870" s="96"/>
      <c r="D870" s="96"/>
      <c r="E870" s="96"/>
      <c r="F870" s="132"/>
    </row>
    <row r="871" spans="1:6" ht="15">
      <c r="A871" s="144" t="s">
        <v>76</v>
      </c>
      <c r="B871" s="145"/>
      <c r="C871" s="68" t="s">
        <v>35</v>
      </c>
      <c r="D871" s="69" t="s">
        <v>36</v>
      </c>
      <c r="E871" s="70"/>
      <c r="F871" s="71" t="s">
        <v>190</v>
      </c>
    </row>
    <row r="872" spans="1:6" ht="15.75" thickBot="1">
      <c r="A872" s="147"/>
      <c r="B872" s="74"/>
      <c r="C872" s="76" t="s">
        <v>187</v>
      </c>
      <c r="D872" s="77" t="s">
        <v>187</v>
      </c>
      <c r="E872" s="70"/>
      <c r="F872" s="78" t="s">
        <v>201</v>
      </c>
    </row>
    <row r="873" spans="1:6" ht="15">
      <c r="A873" s="157"/>
      <c r="B873" s="145"/>
      <c r="C873" s="67" t="s">
        <v>40</v>
      </c>
      <c r="D873" s="146" t="s">
        <v>40</v>
      </c>
      <c r="E873" s="115"/>
      <c r="F873" s="71" t="s">
        <v>40</v>
      </c>
    </row>
    <row r="874" spans="1:6" ht="15">
      <c r="A874" s="157"/>
      <c r="B874" s="99" t="s">
        <v>47</v>
      </c>
      <c r="C874" s="213"/>
      <c r="D874" s="214"/>
      <c r="E874" s="215"/>
      <c r="F874" s="216"/>
    </row>
    <row r="875" spans="1:6" ht="15">
      <c r="A875" s="158">
        <f>+A849+1</f>
        <v>79</v>
      </c>
      <c r="B875" s="94" t="s">
        <v>94</v>
      </c>
      <c r="C875" s="87">
        <v>274240</v>
      </c>
      <c r="D875" s="107">
        <v>272260</v>
      </c>
      <c r="E875" s="122"/>
      <c r="F875" s="90">
        <v>287690</v>
      </c>
    </row>
    <row r="876" spans="1:6" ht="15" customHeight="1" hidden="1">
      <c r="A876" s="157"/>
      <c r="B876" s="94" t="s">
        <v>95</v>
      </c>
      <c r="C876" s="87">
        <v>0</v>
      </c>
      <c r="D876" s="107">
        <v>0</v>
      </c>
      <c r="E876" s="122"/>
      <c r="F876" s="90">
        <v>0</v>
      </c>
    </row>
    <row r="877" spans="1:6" ht="15">
      <c r="A877" s="158">
        <f>+A875+1</f>
        <v>80</v>
      </c>
      <c r="B877" s="94" t="s">
        <v>96</v>
      </c>
      <c r="C877" s="87">
        <v>21300</v>
      </c>
      <c r="D877" s="107">
        <v>19580</v>
      </c>
      <c r="E877" s="122"/>
      <c r="F877" s="90">
        <v>31850</v>
      </c>
    </row>
    <row r="878" spans="1:6" ht="15">
      <c r="A878" s="158">
        <f>+A877+1</f>
        <v>81</v>
      </c>
      <c r="B878" s="94" t="s">
        <v>78</v>
      </c>
      <c r="C878" s="87">
        <v>885010</v>
      </c>
      <c r="D878" s="107">
        <v>802150</v>
      </c>
      <c r="E878" s="122">
        <v>0</v>
      </c>
      <c r="F878" s="90">
        <v>884760</v>
      </c>
    </row>
    <row r="879" spans="1:6" ht="15">
      <c r="A879" s="158">
        <f>+A878+1</f>
        <v>82</v>
      </c>
      <c r="B879" s="94" t="s">
        <v>80</v>
      </c>
      <c r="C879" s="87">
        <v>1177200</v>
      </c>
      <c r="D879" s="107">
        <v>1107600</v>
      </c>
      <c r="E879" s="122"/>
      <c r="F879" s="90">
        <v>1165200</v>
      </c>
    </row>
    <row r="880" spans="1:6" ht="15">
      <c r="A880" s="158"/>
      <c r="B880" s="94" t="s">
        <v>81</v>
      </c>
      <c r="C880" s="87">
        <v>2100</v>
      </c>
      <c r="D880" s="107">
        <v>2100</v>
      </c>
      <c r="E880" s="102"/>
      <c r="F880" s="90">
        <v>0</v>
      </c>
    </row>
    <row r="881" spans="1:6" ht="15">
      <c r="A881" s="157"/>
      <c r="B881" s="99" t="s">
        <v>102</v>
      </c>
      <c r="C881" s="109">
        <f>SUM(C875:C880)</f>
        <v>2359850</v>
      </c>
      <c r="D881" s="120">
        <f>SUM(D875:D880)</f>
        <v>2203690</v>
      </c>
      <c r="E881" s="102"/>
      <c r="F881" s="121">
        <f>SUM(F875:F880)</f>
        <v>2369500</v>
      </c>
    </row>
    <row r="882" spans="1:6" ht="3" customHeight="1">
      <c r="A882" s="157"/>
      <c r="B882" s="160"/>
      <c r="C882" s="93"/>
      <c r="D882" s="107"/>
      <c r="E882" s="122"/>
      <c r="F882" s="110"/>
    </row>
    <row r="883" spans="1:6" ht="15">
      <c r="A883" s="158"/>
      <c r="B883" s="94" t="s">
        <v>98</v>
      </c>
      <c r="C883" s="87">
        <v>62380</v>
      </c>
      <c r="D883" s="107">
        <v>62380</v>
      </c>
      <c r="E883" s="122"/>
      <c r="F883" s="90">
        <v>63880</v>
      </c>
    </row>
    <row r="884" spans="1:6" ht="15">
      <c r="A884" s="158">
        <f>+A879+1</f>
        <v>83</v>
      </c>
      <c r="B884" s="94" t="s">
        <v>120</v>
      </c>
      <c r="C884" s="87">
        <v>1373000</v>
      </c>
      <c r="D884" s="107">
        <v>1382000</v>
      </c>
      <c r="E884" s="122"/>
      <c r="F884" s="90">
        <v>1773000</v>
      </c>
    </row>
    <row r="885" spans="1:6" ht="15">
      <c r="A885" s="158"/>
      <c r="B885" s="94" t="s">
        <v>115</v>
      </c>
      <c r="C885" s="87">
        <v>98000</v>
      </c>
      <c r="D885" s="107">
        <v>98000</v>
      </c>
      <c r="E885" s="122"/>
      <c r="F885" s="90">
        <v>98000</v>
      </c>
    </row>
    <row r="886" spans="1:6" ht="15">
      <c r="A886" s="157"/>
      <c r="B886" s="99" t="s">
        <v>100</v>
      </c>
      <c r="C886" s="217">
        <f>SUM(C883:C885)</f>
        <v>1533380</v>
      </c>
      <c r="D886" s="123">
        <f>SUM(D883:D885)</f>
        <v>1542380</v>
      </c>
      <c r="E886" s="96"/>
      <c r="F886" s="121">
        <f>SUM(F883:F885)</f>
        <v>1934880</v>
      </c>
    </row>
    <row r="887" spans="1:6" ht="15">
      <c r="A887" s="157"/>
      <c r="B887" s="160"/>
      <c r="C887" s="93"/>
      <c r="D887" s="124"/>
      <c r="E887" s="125"/>
      <c r="F887" s="110"/>
    </row>
    <row r="888" spans="1:6" ht="15">
      <c r="A888" s="158"/>
      <c r="B888" s="172" t="s">
        <v>101</v>
      </c>
      <c r="C888" s="100">
        <f>SUM(C881-C886)</f>
        <v>826470</v>
      </c>
      <c r="D888" s="111">
        <f>SUM(D881-D886)</f>
        <v>661310</v>
      </c>
      <c r="E888" s="96"/>
      <c r="F888" s="112">
        <f>SUM(F881-F886)</f>
        <v>434620</v>
      </c>
    </row>
    <row r="889" spans="1:6" ht="3.75" customHeight="1" thickBot="1">
      <c r="A889" s="147"/>
      <c r="B889" s="163"/>
      <c r="C889" s="223"/>
      <c r="D889" s="176"/>
      <c r="E889" s="187"/>
      <c r="F889" s="177"/>
    </row>
    <row r="890" spans="1:6" ht="15.75" thickBot="1">
      <c r="A890" s="171"/>
      <c r="B890" s="185"/>
      <c r="C890" s="125"/>
      <c r="D890" s="96"/>
      <c r="E890" s="96"/>
      <c r="F890" s="132"/>
    </row>
    <row r="891" spans="1:6" ht="15">
      <c r="A891" s="133" t="s">
        <v>103</v>
      </c>
      <c r="B891" s="179"/>
      <c r="C891" s="167"/>
      <c r="D891" s="167"/>
      <c r="E891" s="167"/>
      <c r="F891" s="247"/>
    </row>
    <row r="892" spans="1:6" ht="30" customHeight="1">
      <c r="A892" s="138">
        <f>A875</f>
        <v>79</v>
      </c>
      <c r="B892" s="359" t="s">
        <v>257</v>
      </c>
      <c r="C892" s="359"/>
      <c r="D892" s="359"/>
      <c r="E892" s="359"/>
      <c r="F892" s="360"/>
    </row>
    <row r="893" spans="1:6" ht="50.25" customHeight="1">
      <c r="A893" s="138">
        <f>A877</f>
        <v>80</v>
      </c>
      <c r="B893" s="359" t="s">
        <v>307</v>
      </c>
      <c r="C893" s="359"/>
      <c r="D893" s="359"/>
      <c r="E893" s="359"/>
      <c r="F893" s="360"/>
    </row>
    <row r="894" spans="1:6" ht="19.5" customHeight="1">
      <c r="A894" s="138">
        <f>A878</f>
        <v>81</v>
      </c>
      <c r="B894" s="359" t="s">
        <v>267</v>
      </c>
      <c r="C894" s="371"/>
      <c r="D894" s="371"/>
      <c r="E894" s="371"/>
      <c r="F894" s="370"/>
    </row>
    <row r="895" spans="1:6" ht="35.25" customHeight="1">
      <c r="A895" s="138">
        <f>A879</f>
        <v>82</v>
      </c>
      <c r="B895" s="359" t="s">
        <v>218</v>
      </c>
      <c r="C895" s="371"/>
      <c r="D895" s="371"/>
      <c r="E895" s="371"/>
      <c r="F895" s="370"/>
    </row>
    <row r="896" spans="1:6" ht="67.5" customHeight="1">
      <c r="A896" s="138">
        <f>A884</f>
        <v>83</v>
      </c>
      <c r="B896" s="359" t="s">
        <v>272</v>
      </c>
      <c r="C896" s="371"/>
      <c r="D896" s="371"/>
      <c r="E896" s="371"/>
      <c r="F896" s="370"/>
    </row>
    <row r="897" spans="1:6" s="72" customFormat="1" ht="4.5" customHeight="1" thickBot="1">
      <c r="A897" s="140"/>
      <c r="B897" s="186"/>
      <c r="C897" s="228"/>
      <c r="D897" s="228"/>
      <c r="E897" s="228"/>
      <c r="F897" s="229"/>
    </row>
    <row r="898" spans="1:6" ht="15.75" thickBot="1">
      <c r="A898" s="181"/>
      <c r="B898" s="185"/>
      <c r="C898" s="125"/>
      <c r="D898" s="125"/>
      <c r="E898" s="125"/>
      <c r="F898" s="226"/>
    </row>
    <row r="899" spans="1:6" s="38" customFormat="1" ht="15">
      <c r="A899" s="181"/>
      <c r="B899" s="208" t="s">
        <v>156</v>
      </c>
      <c r="C899" s="365">
        <f>SUM(C888)</f>
        <v>826470</v>
      </c>
      <c r="D899" s="365">
        <f>SUM(D888)</f>
        <v>661310</v>
      </c>
      <c r="E899" s="96"/>
      <c r="F899" s="367">
        <f>SUM(F888)</f>
        <v>434620</v>
      </c>
    </row>
    <row r="900" spans="1:6" s="197" customFormat="1" ht="15.75" thickBot="1">
      <c r="A900" s="181"/>
      <c r="B900" s="209" t="s">
        <v>157</v>
      </c>
      <c r="C900" s="366"/>
      <c r="D900" s="366"/>
      <c r="E900" s="115"/>
      <c r="F900" s="368"/>
    </row>
    <row r="901" spans="1:6" s="72" customFormat="1" ht="15">
      <c r="A901" s="181"/>
      <c r="B901" s="192"/>
      <c r="C901" s="125"/>
      <c r="D901" s="125"/>
      <c r="E901" s="125"/>
      <c r="F901" s="226"/>
    </row>
    <row r="902" spans="1:6" s="72" customFormat="1" ht="18">
      <c r="A902" s="248" t="s">
        <v>70</v>
      </c>
      <c r="B902" s="178"/>
      <c r="C902" s="125"/>
      <c r="D902" s="125"/>
      <c r="E902" s="125"/>
      <c r="F902" s="226"/>
    </row>
    <row r="903" spans="1:6" s="72" customFormat="1" ht="15.75" thickBot="1">
      <c r="A903" s="171"/>
      <c r="B903" s="131"/>
      <c r="C903" s="96"/>
      <c r="D903" s="96"/>
      <c r="E903" s="96"/>
      <c r="F903" s="132"/>
    </row>
    <row r="904" spans="1:6" ht="15">
      <c r="A904" s="144" t="s">
        <v>76</v>
      </c>
      <c r="B904" s="145"/>
      <c r="C904" s="68" t="s">
        <v>35</v>
      </c>
      <c r="D904" s="69" t="s">
        <v>36</v>
      </c>
      <c r="E904" s="70"/>
      <c r="F904" s="71" t="s">
        <v>190</v>
      </c>
    </row>
    <row r="905" spans="1:6" ht="15.75" thickBot="1">
      <c r="A905" s="147"/>
      <c r="B905" s="74"/>
      <c r="C905" s="76" t="s">
        <v>187</v>
      </c>
      <c r="D905" s="77" t="s">
        <v>187</v>
      </c>
      <c r="E905" s="70"/>
      <c r="F905" s="78" t="s">
        <v>201</v>
      </c>
    </row>
    <row r="906" spans="1:6" ht="15">
      <c r="A906" s="157"/>
      <c r="B906" s="145"/>
      <c r="C906" s="67" t="s">
        <v>40</v>
      </c>
      <c r="D906" s="146" t="s">
        <v>40</v>
      </c>
      <c r="E906" s="115"/>
      <c r="F906" s="71" t="s">
        <v>40</v>
      </c>
    </row>
    <row r="907" spans="1:6" ht="15">
      <c r="A907" s="157"/>
      <c r="B907" s="148" t="s">
        <v>158</v>
      </c>
      <c r="C907" s="93"/>
      <c r="D907" s="124"/>
      <c r="E907" s="125"/>
      <c r="F907" s="110"/>
    </row>
    <row r="908" spans="1:6" ht="15">
      <c r="A908" s="158">
        <f>+A884+1</f>
        <v>84</v>
      </c>
      <c r="B908" s="94" t="s">
        <v>94</v>
      </c>
      <c r="C908" s="87">
        <v>895710</v>
      </c>
      <c r="D908" s="107">
        <v>917710</v>
      </c>
      <c r="E908" s="102"/>
      <c r="F908" s="90">
        <v>919420</v>
      </c>
    </row>
    <row r="909" spans="1:6" ht="15" customHeight="1" hidden="1">
      <c r="A909" s="158"/>
      <c r="B909" s="94" t="s">
        <v>95</v>
      </c>
      <c r="C909" s="87">
        <v>0</v>
      </c>
      <c r="D909" s="107">
        <v>0</v>
      </c>
      <c r="E909" s="122"/>
      <c r="F909" s="90">
        <v>0</v>
      </c>
    </row>
    <row r="910" spans="1:6" ht="15">
      <c r="A910" s="157"/>
      <c r="B910" s="94" t="s">
        <v>96</v>
      </c>
      <c r="C910" s="87">
        <v>11750</v>
      </c>
      <c r="D910" s="107">
        <v>11750</v>
      </c>
      <c r="E910" s="102"/>
      <c r="F910" s="90">
        <v>11750</v>
      </c>
    </row>
    <row r="911" spans="1:6" ht="15">
      <c r="A911" s="158">
        <f>+A908+1</f>
        <v>85</v>
      </c>
      <c r="B911" s="94" t="s">
        <v>78</v>
      </c>
      <c r="C911" s="87">
        <v>179100</v>
      </c>
      <c r="D911" s="107">
        <v>192000</v>
      </c>
      <c r="E911" s="102"/>
      <c r="F911" s="90">
        <v>173120</v>
      </c>
    </row>
    <row r="912" spans="1:6" ht="15">
      <c r="A912" s="158">
        <f>+A911+1</f>
        <v>86</v>
      </c>
      <c r="B912" s="94" t="s">
        <v>82</v>
      </c>
      <c r="C912" s="87">
        <v>52000</v>
      </c>
      <c r="D912" s="107">
        <v>32000</v>
      </c>
      <c r="E912" s="122"/>
      <c r="F912" s="90">
        <v>52000</v>
      </c>
    </row>
    <row r="913" spans="1:6" ht="15">
      <c r="A913" s="158">
        <f>+A912+1</f>
        <v>87</v>
      </c>
      <c r="B913" s="94" t="s">
        <v>80</v>
      </c>
      <c r="C913" s="87">
        <v>623200</v>
      </c>
      <c r="D913" s="107">
        <v>556100</v>
      </c>
      <c r="E913" s="122"/>
      <c r="F913" s="90">
        <v>620600</v>
      </c>
    </row>
    <row r="914" spans="1:6" ht="15">
      <c r="A914" s="158"/>
      <c r="B914" s="94" t="s">
        <v>81</v>
      </c>
      <c r="C914" s="87">
        <v>0</v>
      </c>
      <c r="D914" s="107">
        <v>0</v>
      </c>
      <c r="E914" s="122"/>
      <c r="F914" s="90">
        <v>0</v>
      </c>
    </row>
    <row r="915" spans="1:6" ht="15" customHeight="1">
      <c r="A915" s="157"/>
      <c r="B915" s="99" t="s">
        <v>102</v>
      </c>
      <c r="C915" s="109">
        <f>SUM(C908:C914)</f>
        <v>1761760</v>
      </c>
      <c r="D915" s="120">
        <f>SUM(D908:D914)</f>
        <v>1709560</v>
      </c>
      <c r="E915" s="102"/>
      <c r="F915" s="121">
        <f>SUM(F908:F914)</f>
        <v>1776890</v>
      </c>
    </row>
    <row r="916" spans="1:6" ht="6" customHeight="1">
      <c r="A916" s="157"/>
      <c r="B916" s="94"/>
      <c r="C916" s="87"/>
      <c r="D916" s="107"/>
      <c r="E916" s="122"/>
      <c r="F916" s="90"/>
    </row>
    <row r="917" spans="1:6" ht="15">
      <c r="A917" s="158">
        <f>+A913+1</f>
        <v>88</v>
      </c>
      <c r="B917" s="94" t="s">
        <v>98</v>
      </c>
      <c r="C917" s="87">
        <v>474500</v>
      </c>
      <c r="D917" s="107">
        <v>496400</v>
      </c>
      <c r="E917" s="122"/>
      <c r="F917" s="90">
        <v>507500</v>
      </c>
    </row>
    <row r="918" spans="1:6" ht="15">
      <c r="A918" s="158">
        <f>+A917+1</f>
        <v>89</v>
      </c>
      <c r="B918" s="94" t="s">
        <v>120</v>
      </c>
      <c r="C918" s="87">
        <v>408250</v>
      </c>
      <c r="D918" s="107">
        <v>498250</v>
      </c>
      <c r="E918" s="122"/>
      <c r="F918" s="90">
        <v>397870</v>
      </c>
    </row>
    <row r="919" spans="1:6" ht="15">
      <c r="A919" s="157"/>
      <c r="B919" s="99" t="s">
        <v>100</v>
      </c>
      <c r="C919" s="217">
        <f>SUM(C917:C918)</f>
        <v>882750</v>
      </c>
      <c r="D919" s="120">
        <f>SUM(D917:D918)</f>
        <v>994650</v>
      </c>
      <c r="E919" s="102"/>
      <c r="F919" s="121">
        <f>SUM(F917:F918)</f>
        <v>905370</v>
      </c>
    </row>
    <row r="920" spans="1:6" ht="15">
      <c r="A920" s="157"/>
      <c r="B920" s="94"/>
      <c r="C920" s="87"/>
      <c r="D920" s="107"/>
      <c r="E920" s="122"/>
      <c r="F920" s="90"/>
    </row>
    <row r="921" spans="1:6" ht="15">
      <c r="A921" s="158"/>
      <c r="B921" s="172" t="s">
        <v>101</v>
      </c>
      <c r="C921" s="219">
        <f>SUM(C915-C919)</f>
        <v>879010</v>
      </c>
      <c r="D921" s="212">
        <f>SUM(D915-D919)</f>
        <v>714910</v>
      </c>
      <c r="E921" s="122"/>
      <c r="F921" s="220">
        <f>SUM(F915-F919)</f>
        <v>871520</v>
      </c>
    </row>
    <row r="922" spans="1:6" ht="15">
      <c r="A922" s="157"/>
      <c r="B922" s="94"/>
      <c r="C922" s="87"/>
      <c r="D922" s="104"/>
      <c r="E922" s="102"/>
      <c r="F922" s="110"/>
    </row>
    <row r="923" spans="1:6" ht="15">
      <c r="A923" s="157"/>
      <c r="B923" s="148" t="s">
        <v>71</v>
      </c>
      <c r="C923" s="93"/>
      <c r="D923" s="104"/>
      <c r="E923" s="102"/>
      <c r="F923" s="110"/>
    </row>
    <row r="924" spans="1:6" ht="15">
      <c r="A924" s="158"/>
      <c r="B924" s="94" t="s">
        <v>94</v>
      </c>
      <c r="C924" s="87">
        <v>35000</v>
      </c>
      <c r="D924" s="107">
        <v>35000</v>
      </c>
      <c r="E924" s="102"/>
      <c r="F924" s="90">
        <v>35000</v>
      </c>
    </row>
    <row r="925" spans="1:6" ht="15">
      <c r="A925" s="158"/>
      <c r="B925" s="94" t="s">
        <v>96</v>
      </c>
      <c r="C925" s="87">
        <v>900</v>
      </c>
      <c r="D925" s="107">
        <v>900</v>
      </c>
      <c r="E925" s="122"/>
      <c r="F925" s="90">
        <v>900</v>
      </c>
    </row>
    <row r="926" spans="1:6" ht="15">
      <c r="A926" s="158">
        <f>+A918+1</f>
        <v>90</v>
      </c>
      <c r="B926" s="94" t="s">
        <v>78</v>
      </c>
      <c r="C926" s="87">
        <v>33000</v>
      </c>
      <c r="D926" s="107">
        <v>11000</v>
      </c>
      <c r="E926" s="102"/>
      <c r="F926" s="90">
        <v>8000</v>
      </c>
    </row>
    <row r="927" spans="1:6" ht="15">
      <c r="A927" s="158">
        <f>+A913</f>
        <v>87</v>
      </c>
      <c r="B927" s="94" t="s">
        <v>80</v>
      </c>
      <c r="C927" s="87">
        <v>98500</v>
      </c>
      <c r="D927" s="107">
        <v>92600</v>
      </c>
      <c r="E927" s="102"/>
      <c r="F927" s="90">
        <v>94400</v>
      </c>
    </row>
    <row r="928" spans="1:6" ht="15" customHeight="1" hidden="1">
      <c r="A928" s="158"/>
      <c r="B928" s="94" t="s">
        <v>81</v>
      </c>
      <c r="C928" s="87">
        <v>0</v>
      </c>
      <c r="D928" s="107">
        <v>0</v>
      </c>
      <c r="E928" s="102"/>
      <c r="F928" s="90">
        <v>0</v>
      </c>
    </row>
    <row r="929" spans="1:6" ht="15">
      <c r="A929" s="157"/>
      <c r="B929" s="99" t="s">
        <v>102</v>
      </c>
      <c r="C929" s="109">
        <f>SUM(C923:C928)</f>
        <v>167400</v>
      </c>
      <c r="D929" s="120">
        <f>SUM(D923:D928)</f>
        <v>139500</v>
      </c>
      <c r="E929" s="102"/>
      <c r="F929" s="121">
        <f>SUM(F923:F928)</f>
        <v>138300</v>
      </c>
    </row>
    <row r="930" spans="1:6" ht="3" customHeight="1">
      <c r="A930" s="157"/>
      <c r="B930" s="94"/>
      <c r="C930" s="87"/>
      <c r="D930" s="107"/>
      <c r="E930" s="122"/>
      <c r="F930" s="90"/>
    </row>
    <row r="931" spans="1:6" ht="15">
      <c r="A931" s="158"/>
      <c r="B931" s="94" t="s">
        <v>98</v>
      </c>
      <c r="C931" s="87">
        <v>4000</v>
      </c>
      <c r="D931" s="107">
        <v>6000</v>
      </c>
      <c r="E931" s="122"/>
      <c r="F931" s="90">
        <v>4000</v>
      </c>
    </row>
    <row r="932" spans="1:6" ht="15">
      <c r="A932" s="158"/>
      <c r="B932" s="99" t="s">
        <v>100</v>
      </c>
      <c r="C932" s="217">
        <f>SUM(C931:C931)</f>
        <v>4000</v>
      </c>
      <c r="D932" s="120">
        <f>SUM(D931:D931)</f>
        <v>6000</v>
      </c>
      <c r="E932" s="102"/>
      <c r="F932" s="121">
        <f>SUM(F931:F931)</f>
        <v>4000</v>
      </c>
    </row>
    <row r="933" spans="1:6" ht="15">
      <c r="A933" s="157"/>
      <c r="B933" s="94"/>
      <c r="C933" s="87"/>
      <c r="D933" s="124"/>
      <c r="E933" s="125"/>
      <c r="F933" s="90"/>
    </row>
    <row r="934" spans="1:6" ht="15">
      <c r="A934" s="158"/>
      <c r="B934" s="172" t="s">
        <v>101</v>
      </c>
      <c r="C934" s="100">
        <f>SUM(C929-C932)</f>
        <v>163400</v>
      </c>
      <c r="D934" s="111">
        <f>SUM(D929-D932)</f>
        <v>133500</v>
      </c>
      <c r="E934" s="96"/>
      <c r="F934" s="112">
        <f>SUM(F929-F932)</f>
        <v>134300</v>
      </c>
    </row>
    <row r="935" spans="1:6" ht="3.75" customHeight="1" thickBot="1">
      <c r="A935" s="147"/>
      <c r="B935" s="163"/>
      <c r="C935" s="223"/>
      <c r="D935" s="176"/>
      <c r="E935" s="187"/>
      <c r="F935" s="177"/>
    </row>
    <row r="936" spans="1:6" ht="15.75" thickBot="1">
      <c r="A936" s="171"/>
      <c r="B936" s="185"/>
      <c r="C936" s="125"/>
      <c r="D936" s="96"/>
      <c r="E936" s="96"/>
      <c r="F936" s="132"/>
    </row>
    <row r="937" spans="1:6" ht="15">
      <c r="A937" s="133" t="s">
        <v>103</v>
      </c>
      <c r="B937" s="179"/>
      <c r="C937" s="167"/>
      <c r="D937" s="135"/>
      <c r="E937" s="135"/>
      <c r="F937" s="137"/>
    </row>
    <row r="938" spans="1:6" ht="51.75" customHeight="1">
      <c r="A938" s="138">
        <f>A908</f>
        <v>84</v>
      </c>
      <c r="B938" s="359" t="s">
        <v>255</v>
      </c>
      <c r="C938" s="359"/>
      <c r="D938" s="359"/>
      <c r="E938" s="359"/>
      <c r="F938" s="360"/>
    </row>
    <row r="939" spans="1:6" ht="36.75" customHeight="1">
      <c r="A939" s="138">
        <f>A911</f>
        <v>85</v>
      </c>
      <c r="B939" s="359" t="s">
        <v>258</v>
      </c>
      <c r="C939" s="359"/>
      <c r="D939" s="359"/>
      <c r="E939" s="359"/>
      <c r="F939" s="360"/>
    </row>
    <row r="940" spans="1:6" ht="21" customHeight="1">
      <c r="A940" s="138">
        <f>A912</f>
        <v>86</v>
      </c>
      <c r="B940" s="359" t="s">
        <v>259</v>
      </c>
      <c r="C940" s="359"/>
      <c r="D940" s="359"/>
      <c r="E940" s="359"/>
      <c r="F940" s="360"/>
    </row>
    <row r="941" spans="1:6" ht="33" customHeight="1">
      <c r="A941" s="138">
        <f>+A913</f>
        <v>87</v>
      </c>
      <c r="B941" s="359" t="s">
        <v>218</v>
      </c>
      <c r="C941" s="371"/>
      <c r="D941" s="371"/>
      <c r="E941" s="371"/>
      <c r="F941" s="370"/>
    </row>
    <row r="942" spans="1:6" ht="33" customHeight="1">
      <c r="A942" s="138">
        <f>A917</f>
        <v>88</v>
      </c>
      <c r="B942" s="359" t="s">
        <v>260</v>
      </c>
      <c r="C942" s="371"/>
      <c r="D942" s="371"/>
      <c r="E942" s="371"/>
      <c r="F942" s="370"/>
    </row>
    <row r="943" spans="1:6" ht="51" customHeight="1">
      <c r="A943" s="138">
        <f>A918</f>
        <v>89</v>
      </c>
      <c r="B943" s="359" t="s">
        <v>261</v>
      </c>
      <c r="C943" s="359"/>
      <c r="D943" s="359"/>
      <c r="E943" s="359"/>
      <c r="F943" s="360"/>
    </row>
    <row r="944" spans="1:6" ht="32.25" customHeight="1">
      <c r="A944" s="138">
        <f>A926</f>
        <v>90</v>
      </c>
      <c r="B944" s="359" t="s">
        <v>262</v>
      </c>
      <c r="C944" s="359"/>
      <c r="D944" s="359"/>
      <c r="E944" s="359"/>
      <c r="F944" s="360"/>
    </row>
    <row r="945" spans="1:6" ht="4.5" customHeight="1" thickBot="1">
      <c r="A945" s="140">
        <f>A918</f>
        <v>89</v>
      </c>
      <c r="B945" s="195"/>
      <c r="C945" s="228"/>
      <c r="D945" s="187"/>
      <c r="E945" s="187"/>
      <c r="F945" s="188"/>
    </row>
    <row r="946" spans="1:6" ht="15">
      <c r="A946" s="225"/>
      <c r="B946" s="165"/>
      <c r="C946" s="125"/>
      <c r="D946" s="96"/>
      <c r="E946" s="96"/>
      <c r="F946" s="132"/>
    </row>
    <row r="947" spans="1:6" ht="18">
      <c r="A947" s="248" t="s">
        <v>70</v>
      </c>
      <c r="B947" s="185"/>
      <c r="C947" s="125"/>
      <c r="D947" s="96"/>
      <c r="E947" s="96"/>
      <c r="F947" s="132"/>
    </row>
    <row r="948" spans="1:6" ht="15.75" thickBot="1">
      <c r="A948" s="171"/>
      <c r="B948" s="185"/>
      <c r="C948" s="125"/>
      <c r="D948" s="96"/>
      <c r="E948" s="96"/>
      <c r="F948" s="132"/>
    </row>
    <row r="949" spans="1:6" ht="15">
      <c r="A949" s="144" t="s">
        <v>76</v>
      </c>
      <c r="B949" s="145"/>
      <c r="C949" s="68" t="s">
        <v>35</v>
      </c>
      <c r="D949" s="69" t="s">
        <v>36</v>
      </c>
      <c r="E949" s="70"/>
      <c r="F949" s="71" t="s">
        <v>190</v>
      </c>
    </row>
    <row r="950" spans="1:6" ht="15.75" thickBot="1">
      <c r="A950" s="147"/>
      <c r="B950" s="74"/>
      <c r="C950" s="76" t="s">
        <v>187</v>
      </c>
      <c r="D950" s="77" t="s">
        <v>187</v>
      </c>
      <c r="E950" s="70"/>
      <c r="F950" s="78" t="s">
        <v>201</v>
      </c>
    </row>
    <row r="951" spans="1:6" ht="15">
      <c r="A951" s="157"/>
      <c r="B951" s="145"/>
      <c r="C951" s="67" t="s">
        <v>40</v>
      </c>
      <c r="D951" s="146" t="s">
        <v>40</v>
      </c>
      <c r="E951" s="115"/>
      <c r="F951" s="71" t="s">
        <v>40</v>
      </c>
    </row>
    <row r="952" spans="1:6" ht="15">
      <c r="A952" s="157"/>
      <c r="B952" s="148" t="s">
        <v>72</v>
      </c>
      <c r="C952" s="93"/>
      <c r="D952" s="95"/>
      <c r="E952" s="96"/>
      <c r="F952" s="110"/>
    </row>
    <row r="953" spans="1:6" ht="15">
      <c r="A953" s="158">
        <f>A926+1</f>
        <v>91</v>
      </c>
      <c r="B953" s="94" t="s">
        <v>94</v>
      </c>
      <c r="C953" s="87">
        <v>58580</v>
      </c>
      <c r="D953" s="107">
        <v>49580</v>
      </c>
      <c r="E953" s="102"/>
      <c r="F953" s="90">
        <v>59760</v>
      </c>
    </row>
    <row r="954" spans="1:6" ht="15">
      <c r="A954" s="157"/>
      <c r="B954" s="94" t="s">
        <v>95</v>
      </c>
      <c r="C954" s="87">
        <v>6750</v>
      </c>
      <c r="D954" s="107">
        <v>6750</v>
      </c>
      <c r="E954" s="102"/>
      <c r="F954" s="90">
        <v>6930</v>
      </c>
    </row>
    <row r="955" spans="1:6" ht="15">
      <c r="A955" s="157"/>
      <c r="B955" s="94" t="s">
        <v>96</v>
      </c>
      <c r="C955" s="87">
        <v>900</v>
      </c>
      <c r="D955" s="107">
        <v>900</v>
      </c>
      <c r="E955" s="102"/>
      <c r="F955" s="90">
        <v>900</v>
      </c>
    </row>
    <row r="956" spans="1:6" ht="15">
      <c r="A956" s="158">
        <f>+A953+1</f>
        <v>92</v>
      </c>
      <c r="B956" s="94" t="s">
        <v>78</v>
      </c>
      <c r="C956" s="87">
        <v>24390</v>
      </c>
      <c r="D956" s="107">
        <v>32390</v>
      </c>
      <c r="E956" s="102"/>
      <c r="F956" s="90">
        <v>29080</v>
      </c>
    </row>
    <row r="957" spans="1:6" ht="15">
      <c r="A957" s="158">
        <f>+A956+1</f>
        <v>93</v>
      </c>
      <c r="B957" s="94" t="s">
        <v>80</v>
      </c>
      <c r="C957" s="87">
        <v>87700</v>
      </c>
      <c r="D957" s="107">
        <v>79600</v>
      </c>
      <c r="E957" s="102"/>
      <c r="F957" s="90">
        <v>87600</v>
      </c>
    </row>
    <row r="958" spans="1:6" ht="15" customHeight="1">
      <c r="A958" s="158">
        <f>+A957+1</f>
        <v>94</v>
      </c>
      <c r="B958" s="94" t="s">
        <v>81</v>
      </c>
      <c r="C958" s="87">
        <v>0</v>
      </c>
      <c r="D958" s="107">
        <v>5100</v>
      </c>
      <c r="E958" s="122"/>
      <c r="F958" s="90">
        <v>0</v>
      </c>
    </row>
    <row r="959" spans="1:6" ht="15">
      <c r="A959" s="157"/>
      <c r="B959" s="99" t="s">
        <v>102</v>
      </c>
      <c r="C959" s="109">
        <f>SUM(C953:C958)</f>
        <v>178320</v>
      </c>
      <c r="D959" s="120">
        <f>SUM(D953:D958)</f>
        <v>174320</v>
      </c>
      <c r="E959" s="102"/>
      <c r="F959" s="121">
        <f>SUM(F953:F958)</f>
        <v>184270</v>
      </c>
    </row>
    <row r="960" spans="1:6" ht="3.75" customHeight="1">
      <c r="A960" s="157"/>
      <c r="B960" s="94"/>
      <c r="C960" s="87"/>
      <c r="D960" s="107"/>
      <c r="E960" s="122"/>
      <c r="F960" s="90"/>
    </row>
    <row r="961" spans="1:6" ht="15">
      <c r="A961" s="158">
        <f>+A958+1</f>
        <v>95</v>
      </c>
      <c r="B961" s="94" t="s">
        <v>98</v>
      </c>
      <c r="C961" s="87">
        <v>90000</v>
      </c>
      <c r="D961" s="107">
        <v>103000</v>
      </c>
      <c r="E961" s="102"/>
      <c r="F961" s="90">
        <v>100000</v>
      </c>
    </row>
    <row r="962" spans="1:6" ht="15" customHeight="1" hidden="1">
      <c r="A962" s="158"/>
      <c r="B962" s="94" t="s">
        <v>120</v>
      </c>
      <c r="C962" s="87">
        <v>0</v>
      </c>
      <c r="D962" s="107">
        <v>0</v>
      </c>
      <c r="E962" s="102"/>
      <c r="F962" s="90">
        <v>0</v>
      </c>
    </row>
    <row r="963" spans="1:6" ht="15">
      <c r="A963" s="157"/>
      <c r="B963" s="99" t="s">
        <v>100</v>
      </c>
      <c r="C963" s="217">
        <f>SUM(C961:C962)</f>
        <v>90000</v>
      </c>
      <c r="D963" s="123">
        <f>SUM(D961:D962)</f>
        <v>103000</v>
      </c>
      <c r="E963" s="96"/>
      <c r="F963" s="121">
        <f>SUM(F961:F962)</f>
        <v>100000</v>
      </c>
    </row>
    <row r="964" spans="1:6" ht="15">
      <c r="A964" s="157"/>
      <c r="B964" s="94"/>
      <c r="C964" s="87"/>
      <c r="D964" s="124"/>
      <c r="E964" s="125"/>
      <c r="F964" s="90"/>
    </row>
    <row r="965" spans="1:6" ht="15">
      <c r="A965" s="158"/>
      <c r="B965" s="172" t="s">
        <v>101</v>
      </c>
      <c r="C965" s="100">
        <f>SUM(C959-C963)</f>
        <v>88320</v>
      </c>
      <c r="D965" s="111">
        <f>SUM(D959-D963)</f>
        <v>71320</v>
      </c>
      <c r="E965" s="96"/>
      <c r="F965" s="112">
        <f>SUM(F959-F963)</f>
        <v>84270</v>
      </c>
    </row>
    <row r="966" spans="1:6" ht="15">
      <c r="A966" s="157"/>
      <c r="B966" s="94"/>
      <c r="C966" s="87"/>
      <c r="D966" s="95"/>
      <c r="E966" s="96"/>
      <c r="F966" s="110"/>
    </row>
    <row r="967" spans="1:6" ht="15">
      <c r="A967" s="157"/>
      <c r="B967" s="148" t="s">
        <v>73</v>
      </c>
      <c r="C967" s="93"/>
      <c r="D967" s="95"/>
      <c r="E967" s="96"/>
      <c r="F967" s="110"/>
    </row>
    <row r="968" spans="1:6" ht="15">
      <c r="A968" s="158"/>
      <c r="B968" s="94" t="s">
        <v>95</v>
      </c>
      <c r="C968" s="87">
        <v>0</v>
      </c>
      <c r="D968" s="107">
        <v>0</v>
      </c>
      <c r="E968" s="122"/>
      <c r="F968" s="90">
        <v>0</v>
      </c>
    </row>
    <row r="969" spans="1:6" ht="15">
      <c r="A969" s="158">
        <f>+A961+1</f>
        <v>96</v>
      </c>
      <c r="B969" s="94" t="s">
        <v>78</v>
      </c>
      <c r="C969" s="87">
        <v>83720</v>
      </c>
      <c r="D969" s="107">
        <v>83720</v>
      </c>
      <c r="E969" s="102"/>
      <c r="F969" s="90">
        <v>0</v>
      </c>
    </row>
    <row r="970" spans="1:6" ht="15">
      <c r="A970" s="158">
        <f>+A957</f>
        <v>93</v>
      </c>
      <c r="B970" s="94" t="s">
        <v>80</v>
      </c>
      <c r="C970" s="87">
        <v>13600</v>
      </c>
      <c r="D970" s="107">
        <v>13100</v>
      </c>
      <c r="E970" s="102"/>
      <c r="F970" s="90">
        <v>0</v>
      </c>
    </row>
    <row r="971" spans="1:6" ht="3.75" customHeight="1">
      <c r="A971" s="157"/>
      <c r="B971" s="94"/>
      <c r="C971" s="183"/>
      <c r="D971" s="205"/>
      <c r="E971" s="96"/>
      <c r="F971" s="206"/>
    </row>
    <row r="972" spans="1:6" ht="15" customHeight="1">
      <c r="A972" s="158"/>
      <c r="B972" s="99" t="s">
        <v>123</v>
      </c>
      <c r="C972" s="100">
        <f>SUM(C968:C970)</f>
        <v>97320</v>
      </c>
      <c r="D972" s="111">
        <f>SUM(D968:D970)</f>
        <v>96820</v>
      </c>
      <c r="E972" s="96"/>
      <c r="F972" s="112">
        <f>SUM(F968:F970)</f>
        <v>0</v>
      </c>
    </row>
    <row r="973" spans="1:6" ht="15" customHeight="1">
      <c r="A973" s="157"/>
      <c r="B973" s="94"/>
      <c r="C973" s="87"/>
      <c r="D973" s="95"/>
      <c r="E973" s="96"/>
      <c r="F973" s="110"/>
    </row>
    <row r="974" spans="1:6" ht="15" customHeight="1">
      <c r="A974" s="157"/>
      <c r="B974" s="148" t="s">
        <v>74</v>
      </c>
      <c r="C974" s="213"/>
      <c r="D974" s="95"/>
      <c r="E974" s="96"/>
      <c r="F974" s="216"/>
    </row>
    <row r="975" spans="1:6" ht="15" customHeight="1">
      <c r="A975" s="158"/>
      <c r="B975" s="94" t="s">
        <v>94</v>
      </c>
      <c r="C975" s="87">
        <v>28460</v>
      </c>
      <c r="D975" s="107">
        <v>25460</v>
      </c>
      <c r="E975" s="102"/>
      <c r="F975" s="90">
        <v>28690</v>
      </c>
    </row>
    <row r="976" spans="1:6" ht="15" customHeight="1">
      <c r="A976" s="157"/>
      <c r="B976" s="94" t="s">
        <v>96</v>
      </c>
      <c r="C976" s="87">
        <v>600</v>
      </c>
      <c r="D976" s="107">
        <v>600</v>
      </c>
      <c r="E976" s="122"/>
      <c r="F976" s="90">
        <v>600</v>
      </c>
    </row>
    <row r="977" spans="1:6" ht="15" customHeight="1">
      <c r="A977" s="158"/>
      <c r="B977" s="94" t="s">
        <v>78</v>
      </c>
      <c r="C977" s="87">
        <v>329610</v>
      </c>
      <c r="D977" s="107">
        <v>329610</v>
      </c>
      <c r="E977" s="102"/>
      <c r="F977" s="90">
        <v>329600</v>
      </c>
    </row>
    <row r="978" spans="1:6" ht="15">
      <c r="A978" s="158"/>
      <c r="B978" s="94" t="s">
        <v>80</v>
      </c>
      <c r="C978" s="87">
        <v>17500</v>
      </c>
      <c r="D978" s="107">
        <v>15900</v>
      </c>
      <c r="E978" s="122"/>
      <c r="F978" s="90">
        <v>17500</v>
      </c>
    </row>
    <row r="979" spans="1:6" ht="15" customHeight="1">
      <c r="A979" s="158"/>
      <c r="B979" s="94" t="s">
        <v>81</v>
      </c>
      <c r="C979" s="87">
        <v>32000</v>
      </c>
      <c r="D979" s="107">
        <v>32000</v>
      </c>
      <c r="E979" s="122"/>
      <c r="F979" s="90">
        <v>32000</v>
      </c>
    </row>
    <row r="980" spans="1:6" ht="15" customHeight="1">
      <c r="A980" s="158"/>
      <c r="B980" s="99" t="s">
        <v>102</v>
      </c>
      <c r="C980" s="100">
        <f>SUM(C975:C979)</f>
        <v>408170</v>
      </c>
      <c r="D980" s="174">
        <f>SUM(D975:D979)</f>
        <v>403570</v>
      </c>
      <c r="E980" s="125"/>
      <c r="F980" s="112">
        <f>SUM(F975:F979)</f>
        <v>408390</v>
      </c>
    </row>
    <row r="981" spans="1:6" ht="15" customHeight="1">
      <c r="A981" s="158"/>
      <c r="B981" s="99"/>
      <c r="C981" s="109"/>
      <c r="D981" s="159"/>
      <c r="E981" s="125"/>
      <c r="F981" s="121"/>
    </row>
    <row r="982" spans="1:6" ht="15">
      <c r="A982" s="158"/>
      <c r="B982" s="94" t="s">
        <v>120</v>
      </c>
      <c r="C982" s="87">
        <v>0</v>
      </c>
      <c r="D982" s="87">
        <v>0</v>
      </c>
      <c r="E982" s="102"/>
      <c r="F982" s="90">
        <v>0</v>
      </c>
    </row>
    <row r="983" spans="1:6" ht="15">
      <c r="A983" s="157"/>
      <c r="B983" s="99" t="s">
        <v>100</v>
      </c>
      <c r="C983" s="217">
        <f>SUM(C982)</f>
        <v>0</v>
      </c>
      <c r="D983" s="123">
        <f>SUM(D982)</f>
        <v>0</v>
      </c>
      <c r="E983" s="96"/>
      <c r="F983" s="121">
        <f>SUM(F982)</f>
        <v>0</v>
      </c>
    </row>
    <row r="984" spans="1:6" ht="15">
      <c r="A984" s="157"/>
      <c r="B984" s="94"/>
      <c r="C984" s="87"/>
      <c r="D984" s="124"/>
      <c r="E984" s="125"/>
      <c r="F984" s="90"/>
    </row>
    <row r="985" spans="1:6" ht="15">
      <c r="A985" s="158"/>
      <c r="B985" s="172" t="s">
        <v>101</v>
      </c>
      <c r="C985" s="100">
        <f>SUM(C980-C983)</f>
        <v>408170</v>
      </c>
      <c r="D985" s="111">
        <f>SUM(D980-D983)</f>
        <v>403570</v>
      </c>
      <c r="E985" s="96"/>
      <c r="F985" s="112">
        <f>SUM(F980-F983)</f>
        <v>408390</v>
      </c>
    </row>
    <row r="986" spans="1:6" ht="3.75" customHeight="1" thickBot="1">
      <c r="A986" s="147"/>
      <c r="B986" s="163"/>
      <c r="C986" s="249"/>
      <c r="D986" s="250"/>
      <c r="E986" s="96"/>
      <c r="F986" s="129"/>
    </row>
    <row r="987" spans="1:6" ht="15" customHeight="1" thickBot="1">
      <c r="A987" s="171"/>
      <c r="B987" s="185"/>
      <c r="C987" s="125"/>
      <c r="D987" s="96"/>
      <c r="E987" s="96"/>
      <c r="F987" s="132"/>
    </row>
    <row r="988" spans="1:6" ht="15" customHeight="1">
      <c r="A988" s="133" t="s">
        <v>103</v>
      </c>
      <c r="B988" s="179"/>
      <c r="C988" s="167"/>
      <c r="D988" s="135"/>
      <c r="E988" s="135"/>
      <c r="F988" s="137"/>
    </row>
    <row r="989" spans="1:6" ht="33.75" customHeight="1">
      <c r="A989" s="138">
        <f>A953</f>
        <v>91</v>
      </c>
      <c r="B989" s="359" t="s">
        <v>235</v>
      </c>
      <c r="C989" s="359"/>
      <c r="D989" s="359"/>
      <c r="E989" s="359"/>
      <c r="F989" s="360"/>
    </row>
    <row r="990" spans="1:6" ht="33" customHeight="1">
      <c r="A990" s="138">
        <f>A956</f>
        <v>92</v>
      </c>
      <c r="B990" s="359" t="s">
        <v>263</v>
      </c>
      <c r="C990" s="359"/>
      <c r="D990" s="359"/>
      <c r="E990" s="359"/>
      <c r="F990" s="360"/>
    </row>
    <row r="991" spans="1:6" ht="33.75" customHeight="1">
      <c r="A991" s="138">
        <f>A957</f>
        <v>93</v>
      </c>
      <c r="B991" s="359" t="s">
        <v>218</v>
      </c>
      <c r="C991" s="371"/>
      <c r="D991" s="371"/>
      <c r="E991" s="371"/>
      <c r="F991" s="370"/>
    </row>
    <row r="992" spans="1:6" ht="38.25" customHeight="1">
      <c r="A992" s="138">
        <f>A958</f>
        <v>94</v>
      </c>
      <c r="B992" s="359" t="s">
        <v>264</v>
      </c>
      <c r="C992" s="359"/>
      <c r="D992" s="359"/>
      <c r="E992" s="359"/>
      <c r="F992" s="360"/>
    </row>
    <row r="993" spans="1:6" ht="34.5" customHeight="1">
      <c r="A993" s="138">
        <f>A961</f>
        <v>95</v>
      </c>
      <c r="B993" s="359" t="s">
        <v>265</v>
      </c>
      <c r="C993" s="359"/>
      <c r="D993" s="359"/>
      <c r="E993" s="359"/>
      <c r="F993" s="360"/>
    </row>
    <row r="994" spans="1:6" ht="51.75" customHeight="1">
      <c r="A994" s="138">
        <f>A969</f>
        <v>96</v>
      </c>
      <c r="B994" s="359" t="s">
        <v>273</v>
      </c>
      <c r="C994" s="369"/>
      <c r="D994" s="369"/>
      <c r="E994" s="369"/>
      <c r="F994" s="370"/>
    </row>
    <row r="995" spans="1:6" s="72" customFormat="1" ht="4.5" customHeight="1" thickBot="1">
      <c r="A995" s="140"/>
      <c r="B995" s="186"/>
      <c r="C995" s="228"/>
      <c r="D995" s="187"/>
      <c r="E995" s="187"/>
      <c r="F995" s="188"/>
    </row>
    <row r="996" spans="1:6" s="72" customFormat="1" ht="15.75" thickBot="1">
      <c r="A996" s="171"/>
      <c r="B996" s="185"/>
      <c r="C996" s="125"/>
      <c r="D996" s="96"/>
      <c r="E996" s="96"/>
      <c r="F996" s="132"/>
    </row>
    <row r="997" spans="1:6" s="38" customFormat="1" ht="15">
      <c r="A997" s="181"/>
      <c r="B997" s="208" t="s">
        <v>159</v>
      </c>
      <c r="C997" s="365">
        <f>SUM(C921,C934,C965,C972,C985)</f>
        <v>1636220</v>
      </c>
      <c r="D997" s="365">
        <f>SUM(D921,D934,D965,D972,D985)</f>
        <v>1420120</v>
      </c>
      <c r="E997" s="96"/>
      <c r="F997" s="367">
        <f>SUM(F921,F934,F965,F972,F985)</f>
        <v>1498480</v>
      </c>
    </row>
    <row r="998" spans="1:6" s="197" customFormat="1" ht="15.75" thickBot="1">
      <c r="A998" s="181"/>
      <c r="B998" s="209" t="s">
        <v>160</v>
      </c>
      <c r="C998" s="366"/>
      <c r="D998" s="366"/>
      <c r="E998" s="115"/>
      <c r="F998" s="368"/>
    </row>
    <row r="999" spans="1:6" s="72" customFormat="1" ht="15">
      <c r="A999" s="181"/>
      <c r="B999" s="185"/>
      <c r="C999" s="96"/>
      <c r="D999" s="96"/>
      <c r="E999" s="96"/>
      <c r="F999" s="132"/>
    </row>
    <row r="1000" spans="1:6" s="72" customFormat="1" ht="18">
      <c r="A1000" s="210" t="s">
        <v>75</v>
      </c>
      <c r="B1000" s="178"/>
      <c r="C1000" s="96"/>
      <c r="D1000" s="96"/>
      <c r="E1000" s="96"/>
      <c r="F1000" s="132"/>
    </row>
    <row r="1001" spans="1:6" s="72" customFormat="1" ht="15.75" thickBot="1">
      <c r="A1001" s="171"/>
      <c r="B1001" s="131"/>
      <c r="C1001" s="96"/>
      <c r="D1001" s="96"/>
      <c r="E1001" s="96"/>
      <c r="F1001" s="132"/>
    </row>
    <row r="1002" spans="1:6" ht="15">
      <c r="A1002" s="144" t="s">
        <v>76</v>
      </c>
      <c r="B1002" s="145"/>
      <c r="C1002" s="68" t="s">
        <v>35</v>
      </c>
      <c r="D1002" s="69" t="s">
        <v>36</v>
      </c>
      <c r="E1002" s="70"/>
      <c r="F1002" s="71" t="s">
        <v>190</v>
      </c>
    </row>
    <row r="1003" spans="1:6" ht="15.75" thickBot="1">
      <c r="A1003" s="147"/>
      <c r="B1003" s="74"/>
      <c r="C1003" s="76" t="s">
        <v>187</v>
      </c>
      <c r="D1003" s="77" t="s">
        <v>187</v>
      </c>
      <c r="E1003" s="70"/>
      <c r="F1003" s="78" t="s">
        <v>201</v>
      </c>
    </row>
    <row r="1004" spans="1:6" ht="15">
      <c r="A1004" s="157"/>
      <c r="B1004" s="145"/>
      <c r="C1004" s="67" t="s">
        <v>40</v>
      </c>
      <c r="D1004" s="146" t="s">
        <v>40</v>
      </c>
      <c r="E1004" s="115"/>
      <c r="F1004" s="71" t="s">
        <v>40</v>
      </c>
    </row>
    <row r="1005" spans="1:6" ht="15">
      <c r="A1005" s="157"/>
      <c r="B1005" s="148" t="s">
        <v>161</v>
      </c>
      <c r="C1005" s="93"/>
      <c r="D1005" s="95"/>
      <c r="E1005" s="96"/>
      <c r="F1005" s="110"/>
    </row>
    <row r="1006" spans="1:6" ht="15">
      <c r="A1006" s="157"/>
      <c r="B1006" s="94" t="s">
        <v>94</v>
      </c>
      <c r="C1006" s="87">
        <v>11100</v>
      </c>
      <c r="D1006" s="95">
        <v>6100</v>
      </c>
      <c r="E1006" s="96"/>
      <c r="F1006" s="90">
        <v>13300</v>
      </c>
    </row>
    <row r="1007" spans="1:6" ht="15">
      <c r="A1007" s="158"/>
      <c r="B1007" s="94" t="s">
        <v>95</v>
      </c>
      <c r="C1007" s="87">
        <v>12070</v>
      </c>
      <c r="D1007" s="107">
        <v>12070</v>
      </c>
      <c r="E1007" s="102"/>
      <c r="F1007" s="90">
        <v>12330</v>
      </c>
    </row>
    <row r="1008" spans="1:6" ht="15">
      <c r="A1008" s="158"/>
      <c r="B1008" s="94" t="s">
        <v>96</v>
      </c>
      <c r="C1008" s="87">
        <v>1050</v>
      </c>
      <c r="D1008" s="107">
        <v>1050</v>
      </c>
      <c r="E1008" s="102"/>
      <c r="F1008" s="90">
        <v>0</v>
      </c>
    </row>
    <row r="1009" spans="1:6" ht="15">
      <c r="A1009" s="158"/>
      <c r="B1009" s="94" t="s">
        <v>78</v>
      </c>
      <c r="C1009" s="87">
        <v>5050</v>
      </c>
      <c r="D1009" s="107">
        <v>5050</v>
      </c>
      <c r="E1009" s="102"/>
      <c r="F1009" s="90">
        <v>5050</v>
      </c>
    </row>
    <row r="1010" spans="1:6" ht="15">
      <c r="A1010" s="157"/>
      <c r="B1010" s="94" t="s">
        <v>79</v>
      </c>
      <c r="C1010" s="87">
        <v>38200</v>
      </c>
      <c r="D1010" s="107">
        <v>37000</v>
      </c>
      <c r="E1010" s="102"/>
      <c r="F1010" s="90">
        <v>38000</v>
      </c>
    </row>
    <row r="1011" spans="1:6" ht="15">
      <c r="A1011" s="157"/>
      <c r="B1011" s="94" t="s">
        <v>80</v>
      </c>
      <c r="C1011" s="87">
        <v>1400</v>
      </c>
      <c r="D1011" s="107">
        <v>1200</v>
      </c>
      <c r="E1011" s="102"/>
      <c r="F1011" s="90">
        <v>1400</v>
      </c>
    </row>
    <row r="1012" spans="1:6" ht="15">
      <c r="A1012" s="157"/>
      <c r="B1012" s="94" t="s">
        <v>81</v>
      </c>
      <c r="C1012" s="87">
        <v>300</v>
      </c>
      <c r="D1012" s="107">
        <v>1500</v>
      </c>
      <c r="E1012" s="102"/>
      <c r="F1012" s="90">
        <v>1500</v>
      </c>
    </row>
    <row r="1013" spans="1:6" ht="15">
      <c r="A1013" s="157"/>
      <c r="B1013" s="99" t="s">
        <v>102</v>
      </c>
      <c r="C1013" s="109">
        <f>SUM(C1006:C1012)</f>
        <v>69170</v>
      </c>
      <c r="D1013" s="120">
        <f>SUM(D1006:D1012)</f>
        <v>63970</v>
      </c>
      <c r="E1013" s="102"/>
      <c r="F1013" s="121">
        <f>SUM(F1006:F1012)</f>
        <v>71580</v>
      </c>
    </row>
    <row r="1014" spans="1:6" ht="3" customHeight="1">
      <c r="A1014" s="157"/>
      <c r="B1014" s="94"/>
      <c r="C1014" s="93"/>
      <c r="D1014" s="104"/>
      <c r="E1014" s="102"/>
      <c r="F1014" s="110"/>
    </row>
    <row r="1015" spans="1:6" ht="15">
      <c r="A1015" s="158"/>
      <c r="B1015" s="94" t="s">
        <v>108</v>
      </c>
      <c r="C1015" s="87">
        <v>38700</v>
      </c>
      <c r="D1015" s="107">
        <v>38700</v>
      </c>
      <c r="E1015" s="102"/>
      <c r="F1015" s="90">
        <v>38700</v>
      </c>
    </row>
    <row r="1016" spans="1:6" ht="15">
      <c r="A1016" s="157"/>
      <c r="B1016" s="99" t="s">
        <v>100</v>
      </c>
      <c r="C1016" s="109">
        <f>SUM(C1015:C1015)</f>
        <v>38700</v>
      </c>
      <c r="D1016" s="123">
        <f>SUM(D1015:D1015)</f>
        <v>38700</v>
      </c>
      <c r="E1016" s="96"/>
      <c r="F1016" s="121">
        <f>SUM(F1015:F1015)</f>
        <v>38700</v>
      </c>
    </row>
    <row r="1017" spans="1:6" ht="15">
      <c r="A1017" s="157"/>
      <c r="B1017" s="94"/>
      <c r="C1017" s="93"/>
      <c r="D1017" s="95"/>
      <c r="E1017" s="96"/>
      <c r="F1017" s="110"/>
    </row>
    <row r="1018" spans="1:6" ht="15">
      <c r="A1018" s="158"/>
      <c r="B1018" s="99" t="s">
        <v>101</v>
      </c>
      <c r="C1018" s="100">
        <f>SUM(C1013-C1016)</f>
        <v>30470</v>
      </c>
      <c r="D1018" s="111">
        <f>SUM(D1013-D1016)</f>
        <v>25270</v>
      </c>
      <c r="E1018" s="96"/>
      <c r="F1018" s="112">
        <f>SUM(F1013-F1016)</f>
        <v>32880</v>
      </c>
    </row>
    <row r="1019" spans="1:6" ht="15">
      <c r="A1019" s="158"/>
      <c r="B1019" s="99"/>
      <c r="C1019" s="93"/>
      <c r="D1019" s="95"/>
      <c r="E1019" s="96"/>
      <c r="F1019" s="110"/>
    </row>
    <row r="1020" spans="1:6" ht="15">
      <c r="A1020" s="157"/>
      <c r="B1020" s="148" t="s">
        <v>162</v>
      </c>
      <c r="C1020" s="93"/>
      <c r="D1020" s="95"/>
      <c r="E1020" s="96"/>
      <c r="F1020" s="110"/>
    </row>
    <row r="1021" spans="1:6" ht="15">
      <c r="A1021" s="158">
        <f>A969+1</f>
        <v>97</v>
      </c>
      <c r="B1021" s="94" t="s">
        <v>95</v>
      </c>
      <c r="C1021" s="87">
        <v>117500</v>
      </c>
      <c r="D1021" s="107">
        <v>122840</v>
      </c>
      <c r="E1021" s="102"/>
      <c r="F1021" s="90">
        <v>115410</v>
      </c>
    </row>
    <row r="1022" spans="1:6" ht="15">
      <c r="A1022" s="158">
        <f>A1021</f>
        <v>97</v>
      </c>
      <c r="B1022" s="94" t="s">
        <v>78</v>
      </c>
      <c r="C1022" s="87">
        <v>28050</v>
      </c>
      <c r="D1022" s="107">
        <v>45450</v>
      </c>
      <c r="E1022" s="102"/>
      <c r="F1022" s="90">
        <v>30050</v>
      </c>
    </row>
    <row r="1023" spans="1:6" ht="15">
      <c r="A1023" s="158">
        <f>A1022</f>
        <v>97</v>
      </c>
      <c r="B1023" s="94" t="s">
        <v>79</v>
      </c>
      <c r="C1023" s="87">
        <v>49000</v>
      </c>
      <c r="D1023" s="107">
        <v>55580</v>
      </c>
      <c r="E1023" s="102"/>
      <c r="F1023" s="90">
        <v>53260</v>
      </c>
    </row>
    <row r="1024" spans="1:6" ht="15">
      <c r="A1024" s="158">
        <f>+A1023+1</f>
        <v>98</v>
      </c>
      <c r="B1024" s="94" t="s">
        <v>80</v>
      </c>
      <c r="C1024" s="87">
        <v>85700</v>
      </c>
      <c r="D1024" s="107">
        <v>75800</v>
      </c>
      <c r="E1024" s="102"/>
      <c r="F1024" s="90">
        <v>19500</v>
      </c>
    </row>
    <row r="1025" spans="1:6" ht="15">
      <c r="A1025" s="158"/>
      <c r="B1025" s="94" t="s">
        <v>81</v>
      </c>
      <c r="C1025" s="87">
        <v>39900</v>
      </c>
      <c r="D1025" s="107">
        <v>39900</v>
      </c>
      <c r="E1025" s="102"/>
      <c r="F1025" s="90">
        <v>39900</v>
      </c>
    </row>
    <row r="1026" spans="1:6" ht="15">
      <c r="A1026" s="157"/>
      <c r="B1026" s="99" t="s">
        <v>102</v>
      </c>
      <c r="C1026" s="109">
        <f>SUM(C1021:C1025)</f>
        <v>320150</v>
      </c>
      <c r="D1026" s="120">
        <f>SUM(D1021:D1025)</f>
        <v>339570</v>
      </c>
      <c r="E1026" s="102"/>
      <c r="F1026" s="121">
        <f>SUM(F1021:F1025)</f>
        <v>258120</v>
      </c>
    </row>
    <row r="1027" spans="1:6" ht="3" customHeight="1">
      <c r="A1027" s="157"/>
      <c r="B1027" s="94"/>
      <c r="C1027" s="93"/>
      <c r="D1027" s="95"/>
      <c r="E1027" s="96"/>
      <c r="F1027" s="110"/>
    </row>
    <row r="1028" spans="1:6" ht="15">
      <c r="A1028" s="158">
        <f>+A1024+1</f>
        <v>99</v>
      </c>
      <c r="B1028" s="94" t="s">
        <v>108</v>
      </c>
      <c r="C1028" s="87">
        <v>990010</v>
      </c>
      <c r="D1028" s="107">
        <v>1004960</v>
      </c>
      <c r="E1028" s="102"/>
      <c r="F1028" s="90">
        <v>1066010</v>
      </c>
    </row>
    <row r="1029" spans="1:6" ht="15">
      <c r="A1029" s="157"/>
      <c r="B1029" s="99" t="s">
        <v>100</v>
      </c>
      <c r="C1029" s="109">
        <f>SUM(C1028:C1028)</f>
        <v>990010</v>
      </c>
      <c r="D1029" s="123">
        <f>SUM(D1028:D1028)</f>
        <v>1004960</v>
      </c>
      <c r="E1029" s="96"/>
      <c r="F1029" s="121">
        <f>SUM(F1028:F1028)</f>
        <v>1066010</v>
      </c>
    </row>
    <row r="1030" spans="1:6" ht="15">
      <c r="A1030" s="157"/>
      <c r="B1030" s="97" t="s">
        <v>163</v>
      </c>
      <c r="C1030" s="183"/>
      <c r="D1030" s="205"/>
      <c r="E1030" s="96"/>
      <c r="F1030" s="206"/>
    </row>
    <row r="1031" spans="1:6" ht="15">
      <c r="A1031" s="158"/>
      <c r="B1031" s="99" t="s">
        <v>101</v>
      </c>
      <c r="C1031" s="100">
        <f>SUM(C1026-C1029)</f>
        <v>-669860</v>
      </c>
      <c r="D1031" s="111">
        <f>SUM(D1026-D1029)</f>
        <v>-665390</v>
      </c>
      <c r="E1031" s="96"/>
      <c r="F1031" s="112">
        <f>SUM(F1026-F1029)</f>
        <v>-807890</v>
      </c>
    </row>
    <row r="1032" spans="1:6" ht="4.5" customHeight="1" thickBot="1">
      <c r="A1032" s="147"/>
      <c r="B1032" s="126"/>
      <c r="C1032" s="127"/>
      <c r="D1032" s="176"/>
      <c r="E1032" s="96"/>
      <c r="F1032" s="177"/>
    </row>
    <row r="1033" spans="1:6" ht="15.75" thickBot="1">
      <c r="A1033" s="181"/>
      <c r="B1033" s="238"/>
      <c r="C1033" s="125"/>
      <c r="D1033" s="96"/>
      <c r="E1033" s="96"/>
      <c r="F1033" s="132"/>
    </row>
    <row r="1034" spans="1:6" ht="15">
      <c r="A1034" s="133" t="s">
        <v>103</v>
      </c>
      <c r="B1034" s="236"/>
      <c r="C1034" s="167"/>
      <c r="D1034" s="135"/>
      <c r="E1034" s="135"/>
      <c r="F1034" s="137"/>
    </row>
    <row r="1035" spans="1:6" ht="19.5" customHeight="1">
      <c r="A1035" s="138">
        <f>A1021</f>
        <v>97</v>
      </c>
      <c r="B1035" s="359" t="s">
        <v>266</v>
      </c>
      <c r="C1035" s="369"/>
      <c r="D1035" s="369"/>
      <c r="E1035" s="369"/>
      <c r="F1035" s="370"/>
    </row>
    <row r="1036" spans="1:6" ht="36.75" customHeight="1">
      <c r="A1036" s="138">
        <f>A1024</f>
        <v>98</v>
      </c>
      <c r="B1036" s="359" t="s">
        <v>218</v>
      </c>
      <c r="C1036" s="371"/>
      <c r="D1036" s="371"/>
      <c r="E1036" s="371"/>
      <c r="F1036" s="370"/>
    </row>
    <row r="1037" spans="1:6" ht="36.75" customHeight="1">
      <c r="A1037" s="138">
        <f>A1028</f>
        <v>99</v>
      </c>
      <c r="B1037" s="359" t="s">
        <v>300</v>
      </c>
      <c r="C1037" s="371"/>
      <c r="D1037" s="371"/>
      <c r="E1037" s="371"/>
      <c r="F1037" s="370"/>
    </row>
    <row r="1038" spans="1:6" ht="4.5" customHeight="1" thickBot="1">
      <c r="A1038" s="140"/>
      <c r="B1038" s="186"/>
      <c r="C1038" s="228"/>
      <c r="D1038" s="187"/>
      <c r="E1038" s="187"/>
      <c r="F1038" s="188"/>
    </row>
    <row r="1039" spans="1:6" ht="15">
      <c r="A1039" s="251"/>
      <c r="B1039" s="238"/>
      <c r="C1039" s="125"/>
      <c r="D1039" s="96"/>
      <c r="E1039" s="96"/>
      <c r="F1039" s="132"/>
    </row>
    <row r="1040" spans="1:6" ht="18">
      <c r="A1040" s="210" t="s">
        <v>75</v>
      </c>
      <c r="B1040" s="202"/>
      <c r="C1040" s="125"/>
      <c r="D1040" s="96"/>
      <c r="E1040" s="96"/>
      <c r="F1040" s="132"/>
    </row>
    <row r="1041" spans="1:6" ht="15.75" thickBot="1">
      <c r="A1041" s="251"/>
      <c r="B1041" s="238"/>
      <c r="C1041" s="125"/>
      <c r="D1041" s="96"/>
      <c r="E1041" s="96"/>
      <c r="F1041" s="132"/>
    </row>
    <row r="1042" spans="1:6" ht="15">
      <c r="A1042" s="144" t="s">
        <v>76</v>
      </c>
      <c r="B1042" s="145"/>
      <c r="C1042" s="68" t="s">
        <v>35</v>
      </c>
      <c r="D1042" s="69" t="s">
        <v>36</v>
      </c>
      <c r="E1042" s="70"/>
      <c r="F1042" s="71" t="s">
        <v>190</v>
      </c>
    </row>
    <row r="1043" spans="1:6" ht="15.75" thickBot="1">
      <c r="A1043" s="147"/>
      <c r="B1043" s="74"/>
      <c r="C1043" s="76" t="s">
        <v>187</v>
      </c>
      <c r="D1043" s="77" t="s">
        <v>187</v>
      </c>
      <c r="E1043" s="70"/>
      <c r="F1043" s="78" t="s">
        <v>201</v>
      </c>
    </row>
    <row r="1044" spans="1:6" ht="15">
      <c r="A1044" s="157"/>
      <c r="B1044" s="113"/>
      <c r="C1044" s="81" t="s">
        <v>40</v>
      </c>
      <c r="D1044" s="114" t="s">
        <v>40</v>
      </c>
      <c r="E1044" s="115"/>
      <c r="F1044" s="84" t="s">
        <v>40</v>
      </c>
    </row>
    <row r="1045" spans="1:6" ht="15">
      <c r="A1045" s="157"/>
      <c r="B1045" s="148" t="s">
        <v>164</v>
      </c>
      <c r="C1045" s="93"/>
      <c r="D1045" s="95"/>
      <c r="E1045" s="96"/>
      <c r="F1045" s="110"/>
    </row>
    <row r="1046" spans="1:6" ht="15">
      <c r="A1046" s="158">
        <f>+A1028+1</f>
        <v>100</v>
      </c>
      <c r="B1046" s="94" t="s">
        <v>94</v>
      </c>
      <c r="C1046" s="87">
        <v>162810</v>
      </c>
      <c r="D1046" s="107">
        <v>156810</v>
      </c>
      <c r="E1046" s="102"/>
      <c r="F1046" s="90">
        <v>166360</v>
      </c>
    </row>
    <row r="1047" spans="1:6" ht="15" customHeight="1" hidden="1">
      <c r="A1047" s="157"/>
      <c r="B1047" s="94" t="s">
        <v>95</v>
      </c>
      <c r="C1047" s="87">
        <v>0</v>
      </c>
      <c r="D1047" s="107">
        <v>0</v>
      </c>
      <c r="E1047" s="102"/>
      <c r="F1047" s="90">
        <v>0</v>
      </c>
    </row>
    <row r="1048" spans="1:6" ht="15">
      <c r="A1048" s="158"/>
      <c r="B1048" s="94" t="s">
        <v>96</v>
      </c>
      <c r="C1048" s="87">
        <v>29720</v>
      </c>
      <c r="D1048" s="107">
        <v>29720</v>
      </c>
      <c r="E1048" s="102"/>
      <c r="F1048" s="90">
        <v>28210</v>
      </c>
    </row>
    <row r="1049" spans="1:6" ht="15">
      <c r="A1049" s="158">
        <f>A1046+1</f>
        <v>101</v>
      </c>
      <c r="B1049" s="94" t="s">
        <v>78</v>
      </c>
      <c r="C1049" s="87">
        <v>45320</v>
      </c>
      <c r="D1049" s="107">
        <v>69320</v>
      </c>
      <c r="E1049" s="102"/>
      <c r="F1049" s="90">
        <v>45390</v>
      </c>
    </row>
    <row r="1050" spans="1:6" ht="15">
      <c r="A1050" s="158">
        <f>+A1046+1</f>
        <v>101</v>
      </c>
      <c r="B1050" s="94" t="s">
        <v>79</v>
      </c>
      <c r="C1050" s="87">
        <v>60060</v>
      </c>
      <c r="D1050" s="107">
        <v>89060</v>
      </c>
      <c r="E1050" s="102"/>
      <c r="F1050" s="90">
        <v>85060</v>
      </c>
    </row>
    <row r="1051" spans="1:6" ht="15">
      <c r="A1051" s="158">
        <f>+A1050+1</f>
        <v>102</v>
      </c>
      <c r="B1051" s="94" t="s">
        <v>80</v>
      </c>
      <c r="C1051" s="87">
        <v>23460</v>
      </c>
      <c r="D1051" s="107">
        <v>23460</v>
      </c>
      <c r="E1051" s="102"/>
      <c r="F1051" s="90">
        <v>23460</v>
      </c>
    </row>
    <row r="1052" spans="1:6" ht="15">
      <c r="A1052" s="157"/>
      <c r="B1052" s="99" t="s">
        <v>102</v>
      </c>
      <c r="C1052" s="109">
        <f>SUM(C1046:C1051)</f>
        <v>321370</v>
      </c>
      <c r="D1052" s="120">
        <f>SUM(D1046:D1051)</f>
        <v>368370</v>
      </c>
      <c r="E1052" s="102"/>
      <c r="F1052" s="121">
        <f>SUM(F1046:F1051)</f>
        <v>348480</v>
      </c>
    </row>
    <row r="1053" spans="1:6" ht="3.75" customHeight="1">
      <c r="A1053" s="157"/>
      <c r="B1053" s="94"/>
      <c r="C1053" s="93"/>
      <c r="D1053" s="104"/>
      <c r="E1053" s="102"/>
      <c r="F1053" s="110"/>
    </row>
    <row r="1054" spans="1:6" ht="15">
      <c r="A1054" s="158"/>
      <c r="B1054" s="94" t="s">
        <v>98</v>
      </c>
      <c r="C1054" s="87">
        <v>5710</v>
      </c>
      <c r="D1054" s="107">
        <v>10710</v>
      </c>
      <c r="E1054" s="102"/>
      <c r="F1054" s="90">
        <v>5710</v>
      </c>
    </row>
    <row r="1055" spans="1:6" ht="15">
      <c r="A1055" s="158">
        <f>+A1051+1</f>
        <v>103</v>
      </c>
      <c r="B1055" s="94" t="s">
        <v>115</v>
      </c>
      <c r="C1055" s="87">
        <v>315660</v>
      </c>
      <c r="D1055" s="107">
        <v>357660</v>
      </c>
      <c r="E1055" s="102"/>
      <c r="F1055" s="90">
        <v>342770</v>
      </c>
    </row>
    <row r="1056" spans="1:6" ht="15" customHeight="1">
      <c r="A1056" s="157"/>
      <c r="B1056" s="99" t="s">
        <v>100</v>
      </c>
      <c r="C1056" s="109">
        <f>SUM(C1054:C1055)</f>
        <v>321370</v>
      </c>
      <c r="D1056" s="123">
        <f>SUM(D1054:D1055)</f>
        <v>368370</v>
      </c>
      <c r="E1056" s="96"/>
      <c r="F1056" s="121">
        <f>SUM(F1054:F1055)</f>
        <v>348480</v>
      </c>
    </row>
    <row r="1057" spans="1:6" ht="15">
      <c r="A1057" s="157"/>
      <c r="B1057" s="97" t="s">
        <v>163</v>
      </c>
      <c r="C1057" s="183"/>
      <c r="D1057" s="205"/>
      <c r="E1057" s="96"/>
      <c r="F1057" s="206"/>
    </row>
    <row r="1058" spans="1:6" ht="15">
      <c r="A1058" s="158"/>
      <c r="B1058" s="99" t="s">
        <v>165</v>
      </c>
      <c r="C1058" s="93">
        <f>SUM(C1052-C1056)</f>
        <v>0</v>
      </c>
      <c r="D1058" s="95">
        <f>SUM(D1052-D1056)</f>
        <v>0</v>
      </c>
      <c r="E1058" s="96"/>
      <c r="F1058" s="110">
        <f>SUM(F1052-F1056)</f>
        <v>0</v>
      </c>
    </row>
    <row r="1059" spans="1:6" ht="15">
      <c r="A1059" s="157"/>
      <c r="B1059" s="252"/>
      <c r="C1059" s="93"/>
      <c r="D1059" s="95"/>
      <c r="E1059" s="96"/>
      <c r="F1059" s="110"/>
    </row>
    <row r="1060" spans="1:6" ht="15">
      <c r="A1060" s="157"/>
      <c r="B1060" s="148" t="s">
        <v>166</v>
      </c>
      <c r="C1060" s="93"/>
      <c r="D1060" s="95"/>
      <c r="E1060" s="96"/>
      <c r="F1060" s="110"/>
    </row>
    <row r="1061" spans="1:6" ht="15">
      <c r="A1061" s="158">
        <f>+A1055+1</f>
        <v>104</v>
      </c>
      <c r="B1061" s="94" t="s">
        <v>94</v>
      </c>
      <c r="C1061" s="87">
        <v>966560</v>
      </c>
      <c r="D1061" s="107">
        <v>956360</v>
      </c>
      <c r="E1061" s="102"/>
      <c r="F1061" s="90">
        <v>1030330</v>
      </c>
    </row>
    <row r="1062" spans="1:6" ht="15">
      <c r="A1062" s="158"/>
      <c r="B1062" s="94" t="s">
        <v>95</v>
      </c>
      <c r="C1062" s="87">
        <v>2270</v>
      </c>
      <c r="D1062" s="107">
        <v>1270</v>
      </c>
      <c r="E1062" s="102"/>
      <c r="F1062" s="90">
        <v>2280</v>
      </c>
    </row>
    <row r="1063" spans="1:6" ht="15">
      <c r="A1063" s="158">
        <f>A1061+1</f>
        <v>105</v>
      </c>
      <c r="B1063" s="94" t="s">
        <v>96</v>
      </c>
      <c r="C1063" s="87">
        <v>316050</v>
      </c>
      <c r="D1063" s="107">
        <v>294050</v>
      </c>
      <c r="E1063" s="102"/>
      <c r="F1063" s="90">
        <v>332160</v>
      </c>
    </row>
    <row r="1064" spans="1:6" ht="15">
      <c r="A1064" s="158">
        <f>+A1061</f>
        <v>104</v>
      </c>
      <c r="B1064" s="94" t="s">
        <v>78</v>
      </c>
      <c r="C1064" s="87">
        <v>101150</v>
      </c>
      <c r="D1064" s="107">
        <v>120150</v>
      </c>
      <c r="E1064" s="102"/>
      <c r="F1064" s="90">
        <v>100350</v>
      </c>
    </row>
    <row r="1065" spans="1:6" ht="15">
      <c r="A1065" s="158">
        <f>+A1064</f>
        <v>104</v>
      </c>
      <c r="B1065" s="94" t="s">
        <v>79</v>
      </c>
      <c r="C1065" s="87">
        <v>34300</v>
      </c>
      <c r="D1065" s="107">
        <v>21670</v>
      </c>
      <c r="E1065" s="102"/>
      <c r="F1065" s="90">
        <v>34540</v>
      </c>
    </row>
    <row r="1066" spans="1:6" ht="15">
      <c r="A1066" s="158">
        <f>+A1051</f>
        <v>102</v>
      </c>
      <c r="B1066" s="94" t="s">
        <v>80</v>
      </c>
      <c r="C1066" s="87">
        <v>144230</v>
      </c>
      <c r="D1066" s="107">
        <v>112540</v>
      </c>
      <c r="E1066" s="102"/>
      <c r="F1066" s="90">
        <v>111540</v>
      </c>
    </row>
    <row r="1067" spans="1:6" ht="15">
      <c r="A1067" s="158"/>
      <c r="B1067" s="94" t="s">
        <v>81</v>
      </c>
      <c r="C1067" s="87">
        <v>3300</v>
      </c>
      <c r="D1067" s="87">
        <v>3300</v>
      </c>
      <c r="E1067" s="102"/>
      <c r="F1067" s="119">
        <v>3300</v>
      </c>
    </row>
    <row r="1068" spans="1:6" ht="15">
      <c r="A1068" s="157"/>
      <c r="B1068" s="99" t="s">
        <v>102</v>
      </c>
      <c r="C1068" s="109">
        <f>SUM(C1061:C1067)</f>
        <v>1567860</v>
      </c>
      <c r="D1068" s="120">
        <f>SUM(D1061:D1067)</f>
        <v>1509340</v>
      </c>
      <c r="E1068" s="102"/>
      <c r="F1068" s="121">
        <f>SUM(F1061:F1067)</f>
        <v>1614500</v>
      </c>
    </row>
    <row r="1069" spans="1:6" ht="4.5" customHeight="1">
      <c r="A1069" s="157"/>
      <c r="B1069" s="94"/>
      <c r="C1069" s="93"/>
      <c r="D1069" s="104"/>
      <c r="E1069" s="102"/>
      <c r="F1069" s="110"/>
    </row>
    <row r="1070" spans="1:6" ht="15">
      <c r="A1070" s="158">
        <f>A1061</f>
        <v>104</v>
      </c>
      <c r="B1070" s="94" t="s">
        <v>98</v>
      </c>
      <c r="C1070" s="87">
        <v>40000</v>
      </c>
      <c r="D1070" s="107">
        <v>30000</v>
      </c>
      <c r="E1070" s="102"/>
      <c r="F1070" s="90">
        <v>93000</v>
      </c>
    </row>
    <row r="1071" spans="1:6" ht="15">
      <c r="A1071" s="158">
        <f>+A1055</f>
        <v>103</v>
      </c>
      <c r="B1071" s="94" t="s">
        <v>115</v>
      </c>
      <c r="C1071" s="87">
        <v>1527860</v>
      </c>
      <c r="D1071" s="107">
        <v>1479340</v>
      </c>
      <c r="E1071" s="102"/>
      <c r="F1071" s="90">
        <v>1521500</v>
      </c>
    </row>
    <row r="1072" spans="1:6" ht="15">
      <c r="A1072" s="157"/>
      <c r="B1072" s="99" t="s">
        <v>100</v>
      </c>
      <c r="C1072" s="109">
        <f>SUM(C1070:C1071)</f>
        <v>1567860</v>
      </c>
      <c r="D1072" s="123">
        <f>SUM(D1070:D1071)</f>
        <v>1509340</v>
      </c>
      <c r="E1072" s="96"/>
      <c r="F1072" s="121">
        <f>SUM(F1070:F1071)</f>
        <v>1614500</v>
      </c>
    </row>
    <row r="1073" spans="1:6" ht="15">
      <c r="A1073" s="157"/>
      <c r="B1073" s="97" t="s">
        <v>163</v>
      </c>
      <c r="C1073" s="183"/>
      <c r="D1073" s="205"/>
      <c r="E1073" s="96"/>
      <c r="F1073" s="206"/>
    </row>
    <row r="1074" spans="1:6" ht="15">
      <c r="A1074" s="158"/>
      <c r="B1074" s="99" t="s">
        <v>125</v>
      </c>
      <c r="C1074" s="93">
        <f>SUM(C1068-C1072)</f>
        <v>0</v>
      </c>
      <c r="D1074" s="95">
        <f>SUM(D1068-D1072)</f>
        <v>0</v>
      </c>
      <c r="E1074" s="96"/>
      <c r="F1074" s="110">
        <f>SUM(F1068-F1072)</f>
        <v>0</v>
      </c>
    </row>
    <row r="1075" spans="1:6" ht="4.5" customHeight="1" thickBot="1">
      <c r="A1075" s="147"/>
      <c r="B1075" s="253"/>
      <c r="C1075" s="127"/>
      <c r="D1075" s="176"/>
      <c r="E1075" s="96"/>
      <c r="F1075" s="177"/>
    </row>
    <row r="1076" spans="1:6" ht="15.75" thickBot="1">
      <c r="A1076" s="251"/>
      <c r="B1076" s="238"/>
      <c r="C1076" s="125"/>
      <c r="D1076" s="96"/>
      <c r="E1076" s="96"/>
      <c r="F1076" s="132"/>
    </row>
    <row r="1077" spans="1:6" ht="15">
      <c r="A1077" s="133" t="s">
        <v>103</v>
      </c>
      <c r="B1077" s="236"/>
      <c r="C1077" s="167"/>
      <c r="D1077" s="135"/>
      <c r="E1077" s="135"/>
      <c r="F1077" s="137"/>
    </row>
    <row r="1078" spans="1:6" ht="30.75" customHeight="1">
      <c r="A1078" s="138">
        <f>A1046</f>
        <v>100</v>
      </c>
      <c r="B1078" s="359" t="s">
        <v>0</v>
      </c>
      <c r="C1078" s="369"/>
      <c r="D1078" s="369"/>
      <c r="E1078" s="369"/>
      <c r="F1078" s="370"/>
    </row>
    <row r="1079" spans="1:6" ht="32.25" customHeight="1">
      <c r="A1079" s="138">
        <f>A1050</f>
        <v>101</v>
      </c>
      <c r="B1079" s="359" t="s">
        <v>305</v>
      </c>
      <c r="C1079" s="369"/>
      <c r="D1079" s="369"/>
      <c r="E1079" s="369"/>
      <c r="F1079" s="370"/>
    </row>
    <row r="1080" spans="1:6" ht="33.75" customHeight="1">
      <c r="A1080" s="138">
        <f>A1051</f>
        <v>102</v>
      </c>
      <c r="B1080" s="359" t="s">
        <v>218</v>
      </c>
      <c r="C1080" s="371"/>
      <c r="D1080" s="371"/>
      <c r="E1080" s="371"/>
      <c r="F1080" s="370"/>
    </row>
    <row r="1081" spans="1:6" ht="21" customHeight="1">
      <c r="A1081" s="138">
        <f>+A1055</f>
        <v>103</v>
      </c>
      <c r="B1081" s="359" t="s">
        <v>1</v>
      </c>
      <c r="C1081" s="371"/>
      <c r="D1081" s="371"/>
      <c r="E1081" s="371"/>
      <c r="F1081" s="370"/>
    </row>
    <row r="1082" spans="1:6" ht="32.25" customHeight="1">
      <c r="A1082" s="138">
        <f>A1061</f>
        <v>104</v>
      </c>
      <c r="B1082" s="359" t="s">
        <v>2</v>
      </c>
      <c r="C1082" s="369"/>
      <c r="D1082" s="369"/>
      <c r="E1082" s="369"/>
      <c r="F1082" s="370"/>
    </row>
    <row r="1083" spans="1:6" ht="48" customHeight="1">
      <c r="A1083" s="138">
        <f>A1063</f>
        <v>105</v>
      </c>
      <c r="B1083" s="359" t="s">
        <v>3</v>
      </c>
      <c r="C1083" s="359"/>
      <c r="D1083" s="359"/>
      <c r="E1083" s="359"/>
      <c r="F1083" s="360"/>
    </row>
    <row r="1084" spans="1:6" s="72" customFormat="1" ht="4.5" customHeight="1" thickBot="1">
      <c r="A1084" s="140"/>
      <c r="B1084" s="195"/>
      <c r="C1084" s="228"/>
      <c r="D1084" s="187"/>
      <c r="E1084" s="187"/>
      <c r="F1084" s="188"/>
    </row>
    <row r="1085" spans="1:6" ht="15.75" thickBot="1">
      <c r="A1085" s="225"/>
      <c r="B1085" s="165"/>
      <c r="C1085" s="125"/>
      <c r="D1085" s="96"/>
      <c r="E1085" s="96"/>
      <c r="F1085" s="105"/>
    </row>
    <row r="1086" spans="1:6" s="38" customFormat="1" ht="15">
      <c r="A1086" s="181"/>
      <c r="B1086" s="208" t="s">
        <v>167</v>
      </c>
      <c r="C1086" s="365">
        <f>SUM(C1018,C1031,C1058,C1074)</f>
        <v>-639390</v>
      </c>
      <c r="D1086" s="365">
        <f>SUM(D1018,D1031,D1058,D1074)</f>
        <v>-640120</v>
      </c>
      <c r="E1086" s="96"/>
      <c r="F1086" s="367">
        <f>SUM(F1018,F1031,F1058,F1074)</f>
        <v>-775010</v>
      </c>
    </row>
    <row r="1087" spans="1:6" s="197" customFormat="1" ht="15.75" thickBot="1">
      <c r="A1087" s="181"/>
      <c r="B1087" s="209" t="s">
        <v>168</v>
      </c>
      <c r="C1087" s="366"/>
      <c r="D1087" s="366"/>
      <c r="E1087" s="115"/>
      <c r="F1087" s="368"/>
    </row>
    <row r="1088" spans="1:6" s="72" customFormat="1" ht="15">
      <c r="A1088" s="251"/>
      <c r="B1088" s="178"/>
      <c r="C1088" s="39"/>
      <c r="D1088" s="39"/>
      <c r="E1088" s="96"/>
      <c r="F1088" s="40"/>
    </row>
    <row r="1089" spans="1:6" ht="18">
      <c r="A1089" s="210" t="s">
        <v>169</v>
      </c>
      <c r="B1089" s="178"/>
      <c r="C1089" s="96"/>
      <c r="D1089" s="96"/>
      <c r="E1089" s="96"/>
      <c r="F1089" s="132"/>
    </row>
    <row r="1090" spans="1:6" ht="15.75" thickBot="1">
      <c r="A1090" s="171"/>
      <c r="B1090" s="131"/>
      <c r="C1090" s="96"/>
      <c r="D1090" s="96"/>
      <c r="E1090" s="96"/>
      <c r="F1090" s="132"/>
    </row>
    <row r="1091" spans="1:6" ht="15">
      <c r="A1091" s="144" t="s">
        <v>76</v>
      </c>
      <c r="B1091" s="145"/>
      <c r="C1091" s="68" t="s">
        <v>35</v>
      </c>
      <c r="D1091" s="69" t="s">
        <v>36</v>
      </c>
      <c r="E1091" s="70"/>
      <c r="F1091" s="71" t="s">
        <v>190</v>
      </c>
    </row>
    <row r="1092" spans="1:6" ht="15.75" thickBot="1">
      <c r="A1092" s="147"/>
      <c r="B1092" s="74"/>
      <c r="C1092" s="76" t="s">
        <v>187</v>
      </c>
      <c r="D1092" s="77" t="s">
        <v>187</v>
      </c>
      <c r="E1092" s="70"/>
      <c r="F1092" s="78" t="s">
        <v>201</v>
      </c>
    </row>
    <row r="1093" spans="1:6" ht="15">
      <c r="A1093" s="157"/>
      <c r="B1093" s="145"/>
      <c r="C1093" s="67" t="s">
        <v>40</v>
      </c>
      <c r="D1093" s="146" t="s">
        <v>40</v>
      </c>
      <c r="E1093" s="115"/>
      <c r="F1093" s="71" t="s">
        <v>40</v>
      </c>
    </row>
    <row r="1094" spans="1:6" ht="15">
      <c r="A1094" s="157"/>
      <c r="B1094" s="148" t="s">
        <v>170</v>
      </c>
      <c r="C1094" s="93"/>
      <c r="D1094" s="95"/>
      <c r="E1094" s="96"/>
      <c r="F1094" s="110"/>
    </row>
    <row r="1095" spans="1:6" ht="15">
      <c r="A1095" s="158">
        <f>A1065+1</f>
        <v>105</v>
      </c>
      <c r="B1095" s="94" t="s">
        <v>171</v>
      </c>
      <c r="C1095" s="87">
        <v>73300</v>
      </c>
      <c r="D1095" s="107">
        <v>73300</v>
      </c>
      <c r="E1095" s="102"/>
      <c r="F1095" s="90">
        <v>61300</v>
      </c>
    </row>
    <row r="1096" spans="1:6" ht="15">
      <c r="A1096" s="157"/>
      <c r="B1096" s="99" t="s">
        <v>102</v>
      </c>
      <c r="C1096" s="109">
        <f>SUM(C1095:C1095)</f>
        <v>73300</v>
      </c>
      <c r="D1096" s="120">
        <f>SUM(D1095:D1095)</f>
        <v>73300</v>
      </c>
      <c r="E1096" s="102"/>
      <c r="F1096" s="121">
        <f>SUM(F1095:F1095)</f>
        <v>61300</v>
      </c>
    </row>
    <row r="1097" spans="1:6" ht="15">
      <c r="A1097" s="158">
        <f>+A1095+1</f>
        <v>106</v>
      </c>
      <c r="B1097" s="94" t="s">
        <v>172</v>
      </c>
      <c r="C1097" s="87">
        <v>-1262800</v>
      </c>
      <c r="D1097" s="107">
        <v>-1274000</v>
      </c>
      <c r="E1097" s="102"/>
      <c r="F1097" s="90">
        <v>-1234800</v>
      </c>
    </row>
    <row r="1098" spans="1:6" ht="15">
      <c r="A1098" s="157"/>
      <c r="B1098" s="99" t="s">
        <v>173</v>
      </c>
      <c r="C1098" s="109">
        <f>SUM(C1097)</f>
        <v>-1262800</v>
      </c>
      <c r="D1098" s="120">
        <f>SUM(D1097)</f>
        <v>-1274000</v>
      </c>
      <c r="E1098" s="102"/>
      <c r="F1098" s="121">
        <f>SUM(F1097)</f>
        <v>-1234800</v>
      </c>
    </row>
    <row r="1099" spans="1:6" ht="15">
      <c r="A1099" s="157"/>
      <c r="B1099" s="97" t="s">
        <v>163</v>
      </c>
      <c r="C1099" s="183"/>
      <c r="D1099" s="205"/>
      <c r="E1099" s="96"/>
      <c r="F1099" s="206"/>
    </row>
    <row r="1100" spans="1:6" ht="15">
      <c r="A1100" s="157"/>
      <c r="B1100" s="99" t="s">
        <v>125</v>
      </c>
      <c r="C1100" s="109">
        <f>SUM(C1096+C1098)</f>
        <v>-1189500</v>
      </c>
      <c r="D1100" s="120">
        <f>SUM(D1096+D1098)</f>
        <v>-1200700</v>
      </c>
      <c r="E1100" s="102"/>
      <c r="F1100" s="121">
        <f>SUM(F1096+F1098)</f>
        <v>-1173500</v>
      </c>
    </row>
    <row r="1101" spans="1:6" ht="15">
      <c r="A1101" s="157"/>
      <c r="B1101" s="99"/>
      <c r="C1101" s="93"/>
      <c r="D1101" s="95"/>
      <c r="E1101" s="96"/>
      <c r="F1101" s="110"/>
    </row>
    <row r="1102" spans="1:6" ht="15">
      <c r="A1102" s="157"/>
      <c r="B1102" s="148" t="s">
        <v>174</v>
      </c>
      <c r="C1102" s="93"/>
      <c r="D1102" s="95"/>
      <c r="E1102" s="96"/>
      <c r="F1102" s="110"/>
    </row>
    <row r="1103" spans="1:6" ht="15">
      <c r="A1103" s="158">
        <f>+A1097+1</f>
        <v>107</v>
      </c>
      <c r="B1103" s="94" t="s">
        <v>175</v>
      </c>
      <c r="C1103" s="87">
        <v>700</v>
      </c>
      <c r="D1103" s="107">
        <v>-827300</v>
      </c>
      <c r="E1103" s="102"/>
      <c r="F1103" s="119">
        <v>-29300</v>
      </c>
    </row>
    <row r="1104" spans="1:6" ht="15">
      <c r="A1104" s="157"/>
      <c r="B1104" s="99" t="s">
        <v>176</v>
      </c>
      <c r="C1104" s="109">
        <f>SUM(C1103:C1103)</f>
        <v>700</v>
      </c>
      <c r="D1104" s="123">
        <f>SUM(D1103:D1103)</f>
        <v>-827300</v>
      </c>
      <c r="E1104" s="96"/>
      <c r="F1104" s="121">
        <f>SUM(F1103:F1103)</f>
        <v>-29300</v>
      </c>
    </row>
    <row r="1105" spans="1:6" ht="15">
      <c r="A1105" s="157"/>
      <c r="B1105" s="113"/>
      <c r="C1105" s="81"/>
      <c r="D1105" s="114"/>
      <c r="E1105" s="115"/>
      <c r="F1105" s="84"/>
    </row>
    <row r="1106" spans="1:6" ht="15">
      <c r="A1106" s="157"/>
      <c r="B1106" s="148" t="s">
        <v>177</v>
      </c>
      <c r="C1106" s="93"/>
      <c r="D1106" s="95"/>
      <c r="E1106" s="96"/>
      <c r="F1106" s="110"/>
    </row>
    <row r="1107" spans="1:6" ht="15" customHeight="1" hidden="1">
      <c r="A1107" s="157"/>
      <c r="B1107" s="94" t="s">
        <v>178</v>
      </c>
      <c r="C1107" s="87">
        <v>0</v>
      </c>
      <c r="D1107" s="107">
        <v>0</v>
      </c>
      <c r="E1107" s="102"/>
      <c r="F1107" s="90">
        <v>0</v>
      </c>
    </row>
    <row r="1108" spans="1:6" ht="15">
      <c r="A1108" s="158"/>
      <c r="B1108" s="94" t="s">
        <v>179</v>
      </c>
      <c r="C1108" s="87">
        <v>6150</v>
      </c>
      <c r="D1108" s="107">
        <v>6150</v>
      </c>
      <c r="E1108" s="102"/>
      <c r="F1108" s="90">
        <v>6150</v>
      </c>
    </row>
    <row r="1109" spans="1:6" ht="15">
      <c r="A1109" s="158"/>
      <c r="B1109" s="94" t="s">
        <v>180</v>
      </c>
      <c r="C1109" s="87">
        <v>-190350</v>
      </c>
      <c r="D1109" s="107">
        <v>-190350</v>
      </c>
      <c r="E1109" s="102"/>
      <c r="F1109" s="90">
        <v>-190350</v>
      </c>
    </row>
    <row r="1110" spans="1:6" ht="15">
      <c r="A1110" s="157"/>
      <c r="B1110" s="94" t="s">
        <v>6</v>
      </c>
      <c r="C1110" s="87">
        <v>-8000</v>
      </c>
      <c r="D1110" s="107">
        <v>-8000</v>
      </c>
      <c r="E1110" s="102"/>
      <c r="F1110" s="90">
        <v>-8000</v>
      </c>
    </row>
    <row r="1111" spans="1:6" ht="15">
      <c r="A1111" s="84"/>
      <c r="B1111" s="94" t="s">
        <v>181</v>
      </c>
      <c r="C1111" s="87">
        <v>-25000</v>
      </c>
      <c r="D1111" s="107">
        <v>-25000</v>
      </c>
      <c r="E1111" s="102"/>
      <c r="F1111" s="119">
        <v>-25000</v>
      </c>
    </row>
    <row r="1112" spans="1:6" ht="15">
      <c r="A1112" s="84"/>
      <c r="B1112" s="99" t="s">
        <v>176</v>
      </c>
      <c r="C1112" s="109">
        <f>SUM(C1107:C1111)</f>
        <v>-217200</v>
      </c>
      <c r="D1112" s="123">
        <f>SUM(D1107:D1111)</f>
        <v>-217200</v>
      </c>
      <c r="E1112" s="96"/>
      <c r="F1112" s="121">
        <f>SUM(F1107:F1111)</f>
        <v>-217200</v>
      </c>
    </row>
    <row r="1113" spans="1:6" ht="6" customHeight="1" thickBot="1">
      <c r="A1113" s="147"/>
      <c r="B1113" s="253"/>
      <c r="C1113" s="127"/>
      <c r="D1113" s="176"/>
      <c r="E1113" s="96"/>
      <c r="F1113" s="177"/>
    </row>
    <row r="1114" spans="1:5" ht="15" customHeight="1" hidden="1">
      <c r="A1114" s="181"/>
      <c r="B1114" s="178"/>
      <c r="C1114" s="39"/>
      <c r="D1114" s="39"/>
      <c r="E1114" s="96"/>
    </row>
    <row r="1115" spans="1:6" ht="3.75" customHeight="1" hidden="1">
      <c r="A1115" s="181"/>
      <c r="B1115" s="254" t="s">
        <v>182</v>
      </c>
      <c r="C1115" s="255"/>
      <c r="D1115" s="256"/>
      <c r="E1115" s="96"/>
      <c r="F1115" s="257"/>
    </row>
    <row r="1116" spans="1:6" ht="15" customHeight="1" hidden="1">
      <c r="A1116" s="181"/>
      <c r="B1116" s="94" t="s">
        <v>183</v>
      </c>
      <c r="C1116" s="93"/>
      <c r="D1116" s="95"/>
      <c r="E1116" s="96"/>
      <c r="F1116" s="110"/>
    </row>
    <row r="1117" spans="1:6" ht="15" customHeight="1" hidden="1">
      <c r="A1117" s="181"/>
      <c r="B1117" s="99" t="s">
        <v>101</v>
      </c>
      <c r="C1117" s="109">
        <f>SUM(C1116:C1116)</f>
        <v>0</v>
      </c>
      <c r="D1117" s="123">
        <f>SUM(D1116:D1116)</f>
        <v>0</v>
      </c>
      <c r="E1117" s="96"/>
      <c r="F1117" s="121">
        <f>SUM(F1116:F1116)</f>
        <v>0</v>
      </c>
    </row>
    <row r="1118" spans="1:6" ht="15.75" customHeight="1" hidden="1" thickBot="1">
      <c r="A1118" s="181"/>
      <c r="B1118" s="253"/>
      <c r="C1118" s="127"/>
      <c r="D1118" s="176"/>
      <c r="E1118" s="96"/>
      <c r="F1118" s="177"/>
    </row>
    <row r="1119" spans="1:5" ht="15.75" thickBot="1">
      <c r="A1119" s="181"/>
      <c r="B1119" s="178"/>
      <c r="C1119" s="39"/>
      <c r="D1119" s="39"/>
      <c r="E1119" s="96"/>
    </row>
    <row r="1120" spans="1:6" ht="15">
      <c r="A1120" s="133" t="s">
        <v>103</v>
      </c>
      <c r="B1120" s="258"/>
      <c r="C1120" s="135"/>
      <c r="D1120" s="135"/>
      <c r="E1120" s="135"/>
      <c r="F1120" s="137"/>
    </row>
    <row r="1121" spans="1:6" ht="52.5" customHeight="1">
      <c r="A1121" s="138">
        <f>A1095</f>
        <v>105</v>
      </c>
      <c r="B1121" s="359" t="s">
        <v>7</v>
      </c>
      <c r="C1121" s="359"/>
      <c r="D1121" s="359"/>
      <c r="E1121" s="359"/>
      <c r="F1121" s="360"/>
    </row>
    <row r="1122" spans="1:6" ht="33.75" customHeight="1">
      <c r="A1122" s="138">
        <f>A1097</f>
        <v>106</v>
      </c>
      <c r="B1122" s="359" t="s">
        <v>189</v>
      </c>
      <c r="C1122" s="359"/>
      <c r="D1122" s="359"/>
      <c r="E1122" s="359"/>
      <c r="F1122" s="360"/>
    </row>
    <row r="1123" spans="1:6" s="341" customFormat="1" ht="25.5" customHeight="1">
      <c r="A1123" s="138">
        <f>A1103</f>
        <v>107</v>
      </c>
      <c r="B1123" s="338" t="s">
        <v>4</v>
      </c>
      <c r="C1123" s="339"/>
      <c r="D1123" s="339"/>
      <c r="E1123" s="339"/>
      <c r="F1123" s="340"/>
    </row>
    <row r="1124" spans="1:6" ht="49.5" customHeight="1">
      <c r="A1124" s="138"/>
      <c r="B1124" s="359" t="s">
        <v>274</v>
      </c>
      <c r="C1124" s="359"/>
      <c r="D1124" s="359"/>
      <c r="E1124" s="359"/>
      <c r="F1124" s="360"/>
    </row>
    <row r="1125" spans="1:6" ht="71.25" customHeight="1">
      <c r="A1125" s="138"/>
      <c r="B1125" s="359" t="s">
        <v>275</v>
      </c>
      <c r="C1125" s="359"/>
      <c r="D1125" s="359"/>
      <c r="E1125" s="359"/>
      <c r="F1125" s="360"/>
    </row>
    <row r="1126" spans="1:6" ht="4.5" customHeight="1" thickBot="1">
      <c r="A1126" s="196"/>
      <c r="B1126" s="259"/>
      <c r="C1126" s="187"/>
      <c r="D1126" s="187"/>
      <c r="E1126" s="187"/>
      <c r="F1126" s="188"/>
    </row>
    <row r="1127" ht="15.75" thickBot="1"/>
    <row r="1128" spans="2:6" ht="15">
      <c r="B1128" s="260" t="s">
        <v>184</v>
      </c>
      <c r="C1128" s="361">
        <f>SUM(C1100,C1104,C1112)</f>
        <v>-1406000</v>
      </c>
      <c r="D1128" s="361">
        <f>SUM(D1100,D1104,D1112)</f>
        <v>-2245200</v>
      </c>
      <c r="F1128" s="363">
        <f>SUM(F1100,F1104,F1112)</f>
        <v>-1420000</v>
      </c>
    </row>
    <row r="1129" spans="2:6" ht="15.75" thickBot="1">
      <c r="B1129" s="261" t="s">
        <v>185</v>
      </c>
      <c r="C1129" s="362"/>
      <c r="D1129" s="362"/>
      <c r="E1129" s="70"/>
      <c r="F1129" s="364"/>
    </row>
    <row r="1130" ht="15.75" thickBot="1"/>
    <row r="1131" spans="2:6" ht="15">
      <c r="B1131" s="302"/>
      <c r="C1131" s="303">
        <f>C180+C459+C640+C710+C866+C899+C997+C1086+C1128</f>
        <v>10421250</v>
      </c>
      <c r="D1131" s="303">
        <f>D180+D459+D640+D710+D866+D899+D997+D1086+D1128</f>
        <v>9846250</v>
      </c>
      <c r="E1131" s="303">
        <f>E180+E459+E640+E710+E866+E899+E997+E1086+E1128</f>
        <v>0</v>
      </c>
      <c r="F1131" s="304">
        <f>F180+F459+F640+F710+F866+F899+F997+F1086+F1128</f>
        <v>9813000</v>
      </c>
    </row>
    <row r="1132" spans="2:6" ht="15">
      <c r="B1132" s="305"/>
      <c r="C1132" s="306"/>
      <c r="D1132" s="306"/>
      <c r="E1132" s="306"/>
      <c r="F1132" s="307"/>
    </row>
    <row r="1133" spans="2:6" ht="31.5">
      <c r="B1133" s="308" t="s">
        <v>276</v>
      </c>
      <c r="C1133" s="306">
        <v>50000</v>
      </c>
      <c r="D1133" s="306">
        <v>50000</v>
      </c>
      <c r="E1133" s="306"/>
      <c r="F1133" s="306">
        <v>50000</v>
      </c>
    </row>
    <row r="1134" spans="2:6" ht="15.75">
      <c r="B1134" s="309"/>
      <c r="C1134" s="306"/>
      <c r="D1134" s="306"/>
      <c r="E1134" s="306"/>
      <c r="F1134" s="306"/>
    </row>
    <row r="1135" spans="2:6" ht="15.75">
      <c r="B1135" s="309" t="s">
        <v>277</v>
      </c>
      <c r="C1135" s="306">
        <v>50000</v>
      </c>
      <c r="D1135" s="306">
        <v>125000</v>
      </c>
      <c r="E1135" s="306">
        <v>1</v>
      </c>
      <c r="F1135" s="306">
        <v>40000</v>
      </c>
    </row>
    <row r="1136" spans="2:6" ht="15.75">
      <c r="B1136" s="310"/>
      <c r="C1136" s="306"/>
      <c r="D1136" s="306"/>
      <c r="E1136" s="306"/>
      <c r="F1136" s="306"/>
    </row>
    <row r="1137" spans="2:6" ht="15.75">
      <c r="B1137" s="311" t="s">
        <v>51</v>
      </c>
      <c r="C1137" s="306">
        <v>545750</v>
      </c>
      <c r="D1137" s="306">
        <v>1045750</v>
      </c>
      <c r="E1137" s="306"/>
      <c r="F1137" s="306">
        <v>630000</v>
      </c>
    </row>
    <row r="1138" spans="2:6" ht="15.75">
      <c r="B1138" s="310"/>
      <c r="C1138" s="306"/>
      <c r="D1138" s="306"/>
      <c r="E1138" s="306"/>
      <c r="F1138" s="307"/>
    </row>
    <row r="1139" spans="2:6" ht="16.5" thickBot="1">
      <c r="B1139" s="312" t="s">
        <v>50</v>
      </c>
      <c r="C1139" s="313">
        <f>SUM(C1131:C1138)</f>
        <v>11067000</v>
      </c>
      <c r="D1139" s="313">
        <f>SUM(D1131:D1138)</f>
        <v>11067000</v>
      </c>
      <c r="E1139" s="313"/>
      <c r="F1139" s="314">
        <f>SUM(F1131:F1138)</f>
        <v>10533000</v>
      </c>
    </row>
  </sheetData>
  <mergeCells count="142">
    <mergeCell ref="B220:F220"/>
    <mergeCell ref="B944:F944"/>
    <mergeCell ref="B397:F397"/>
    <mergeCell ref="D640:D641"/>
    <mergeCell ref="D459:D460"/>
    <mergeCell ref="B486:F486"/>
    <mergeCell ref="B487:F487"/>
    <mergeCell ref="F459:F460"/>
    <mergeCell ref="B483:F483"/>
    <mergeCell ref="B484:F484"/>
    <mergeCell ref="B1083:F1083"/>
    <mergeCell ref="D1128:D1129"/>
    <mergeCell ref="B893:F893"/>
    <mergeCell ref="B894:F894"/>
    <mergeCell ref="B895:F895"/>
    <mergeCell ref="B896:F896"/>
    <mergeCell ref="C899:C900"/>
    <mergeCell ref="F899:F900"/>
    <mergeCell ref="B938:F938"/>
    <mergeCell ref="B939:F939"/>
    <mergeCell ref="B485:F485"/>
    <mergeCell ref="C459:C460"/>
    <mergeCell ref="B254:F254"/>
    <mergeCell ref="B255:F255"/>
    <mergeCell ref="B256:F256"/>
    <mergeCell ref="B306:F306"/>
    <mergeCell ref="B307:F307"/>
    <mergeCell ref="B308:F308"/>
    <mergeCell ref="B309:F309"/>
    <mergeCell ref="B357:F357"/>
    <mergeCell ref="B41:F41"/>
    <mergeCell ref="B42:F42"/>
    <mergeCell ref="B43:F43"/>
    <mergeCell ref="B44:F44"/>
    <mergeCell ref="B88:F88"/>
    <mergeCell ref="B89:F89"/>
    <mergeCell ref="B90:F90"/>
    <mergeCell ref="B91:F91"/>
    <mergeCell ref="B92:F92"/>
    <mergeCell ref="B93:F93"/>
    <mergeCell ref="B134:F134"/>
    <mergeCell ref="B135:F135"/>
    <mergeCell ref="B176:F176"/>
    <mergeCell ref="B177:F177"/>
    <mergeCell ref="C180:C181"/>
    <mergeCell ref="F180:F181"/>
    <mergeCell ref="D180:D181"/>
    <mergeCell ref="B221:F221"/>
    <mergeCell ref="B222:F222"/>
    <mergeCell ref="B223:F223"/>
    <mergeCell ref="B224:F224"/>
    <mergeCell ref="B225:F225"/>
    <mergeCell ref="B226:F226"/>
    <mergeCell ref="B227:F227"/>
    <mergeCell ref="B253:F253"/>
    <mergeCell ref="B449:F449"/>
    <mergeCell ref="B450:F450"/>
    <mergeCell ref="B451:F451"/>
    <mergeCell ref="B452:F452"/>
    <mergeCell ref="B453:F453"/>
    <mergeCell ref="B454:F454"/>
    <mergeCell ref="B455:F455"/>
    <mergeCell ref="B456:F456"/>
    <mergeCell ref="B509:F509"/>
    <mergeCell ref="B535:F535"/>
    <mergeCell ref="B536:F536"/>
    <mergeCell ref="B537:F537"/>
    <mergeCell ref="B538:F538"/>
    <mergeCell ref="B539:F539"/>
    <mergeCell ref="B563:F563"/>
    <mergeCell ref="B564:F564"/>
    <mergeCell ref="B565:F565"/>
    <mergeCell ref="B607:F607"/>
    <mergeCell ref="B608:F608"/>
    <mergeCell ref="B609:F609"/>
    <mergeCell ref="B610:F610"/>
    <mergeCell ref="B611:F611"/>
    <mergeCell ref="B612:F612"/>
    <mergeCell ref="B637:F637"/>
    <mergeCell ref="C640:C641"/>
    <mergeCell ref="F640:F641"/>
    <mergeCell ref="B680:F680"/>
    <mergeCell ref="B681:F681"/>
    <mergeCell ref="B682:F682"/>
    <mergeCell ref="B683:F683"/>
    <mergeCell ref="B705:F705"/>
    <mergeCell ref="B706:F706"/>
    <mergeCell ref="B707:F707"/>
    <mergeCell ref="C710:C711"/>
    <mergeCell ref="F710:F711"/>
    <mergeCell ref="B764:F764"/>
    <mergeCell ref="D710:D711"/>
    <mergeCell ref="B765:F765"/>
    <mergeCell ref="B766:F766"/>
    <mergeCell ref="B767:F767"/>
    <mergeCell ref="B768:F768"/>
    <mergeCell ref="B808:F808"/>
    <mergeCell ref="B809:F809"/>
    <mergeCell ref="B810:F810"/>
    <mergeCell ref="B811:F811"/>
    <mergeCell ref="B812:F812"/>
    <mergeCell ref="B835:F835"/>
    <mergeCell ref="B836:F836"/>
    <mergeCell ref="B860:F860"/>
    <mergeCell ref="B861:F861"/>
    <mergeCell ref="C866:C867"/>
    <mergeCell ref="F866:F867"/>
    <mergeCell ref="B892:F892"/>
    <mergeCell ref="D866:D867"/>
    <mergeCell ref="B862:F862"/>
    <mergeCell ref="B863:F863"/>
    <mergeCell ref="D899:D900"/>
    <mergeCell ref="B940:F940"/>
    <mergeCell ref="B941:F941"/>
    <mergeCell ref="B942:F942"/>
    <mergeCell ref="B943:F943"/>
    <mergeCell ref="B989:F989"/>
    <mergeCell ref="B990:F990"/>
    <mergeCell ref="B991:F991"/>
    <mergeCell ref="B992:F992"/>
    <mergeCell ref="B993:F993"/>
    <mergeCell ref="B994:F994"/>
    <mergeCell ref="C997:C998"/>
    <mergeCell ref="F997:F998"/>
    <mergeCell ref="D997:D998"/>
    <mergeCell ref="B1035:F1035"/>
    <mergeCell ref="B1036:F1036"/>
    <mergeCell ref="B1037:F1037"/>
    <mergeCell ref="B1078:F1078"/>
    <mergeCell ref="B1079:F1079"/>
    <mergeCell ref="B1080:F1080"/>
    <mergeCell ref="B1081:F1081"/>
    <mergeCell ref="B1082:F1082"/>
    <mergeCell ref="C1086:C1087"/>
    <mergeCell ref="F1086:F1087"/>
    <mergeCell ref="B1121:F1121"/>
    <mergeCell ref="B1122:F1122"/>
    <mergeCell ref="D1086:D1087"/>
    <mergeCell ref="B1124:F1124"/>
    <mergeCell ref="B1125:F1125"/>
    <mergeCell ref="C1128:C1129"/>
    <mergeCell ref="F1128:F1129"/>
  </mergeCells>
  <printOptions/>
  <pageMargins left="0.5118110236220472" right="0" top="0.3937007874015748" bottom="0.3937007874015748" header="0.5118110236220472" footer="0.31496062992125984"/>
  <pageSetup firstPageNumber="4" useFirstPageNumber="1" fitToHeight="0" horizontalDpi="600" verticalDpi="600" orientation="portrait" paperSize="9" scale="93" r:id="rId3"/>
  <headerFooter alignWithMargins="0">
    <oddFooter>&amp;C&amp;"Arial,Regular"&amp;12&amp;P</oddFooter>
  </headerFooter>
  <rowBreaks count="25" manualBreakCount="25">
    <brk id="46" max="255" man="1"/>
    <brk id="95" max="7" man="1"/>
    <brk id="136" max="7" man="1"/>
    <brk id="182" max="255" man="1"/>
    <brk id="229" max="255" man="1"/>
    <brk id="257" max="255" man="1"/>
    <brk id="311" max="255" man="1"/>
    <brk id="359" max="255" man="1"/>
    <brk id="409" max="255" man="1"/>
    <brk id="461" max="255" man="1"/>
    <brk id="511" max="255" man="1"/>
    <brk id="541" max="255" man="1"/>
    <brk id="567" max="255" man="1"/>
    <brk id="614" max="255" man="1"/>
    <brk id="642" max="255" man="1"/>
    <brk id="712" max="255" man="1"/>
    <brk id="770" max="255" man="1"/>
    <brk id="813" max="255" man="1"/>
    <brk id="837" max="255" man="1"/>
    <brk id="868" max="255" man="1"/>
    <brk id="901" max="255" man="1"/>
    <brk id="946" max="255" man="1"/>
    <brk id="999" max="255" man="1"/>
    <brk id="1039" max="255" man="1"/>
    <brk id="1088" max="255" man="1"/>
  </rowBreaks>
  <legacyDrawing r:id="rId2"/>
</worksheet>
</file>

<file path=xl/worksheets/sheet5.xml><?xml version="1.0" encoding="utf-8"?>
<worksheet xmlns="http://schemas.openxmlformats.org/spreadsheetml/2006/main" xmlns:r="http://schemas.openxmlformats.org/officeDocument/2006/relationships">
  <sheetPr>
    <tabColor indexed="11"/>
    <pageSetUpPr fitToPage="1"/>
  </sheetPr>
  <dimension ref="A3:J48"/>
  <sheetViews>
    <sheetView workbookViewId="0" topLeftCell="A1">
      <selection activeCell="O19" sqref="O19"/>
    </sheetView>
  </sheetViews>
  <sheetFormatPr defaultColWidth="9.00390625" defaultRowHeight="13.5"/>
  <cols>
    <col min="1" max="4" width="7.75390625" style="316" customWidth="1"/>
    <col min="5" max="5" width="8.375" style="316" customWidth="1"/>
    <col min="6" max="10" width="7.75390625" style="316" customWidth="1"/>
    <col min="11" max="16384" width="8.00390625" style="316" customWidth="1"/>
  </cols>
  <sheetData>
    <row r="3" spans="1:10" ht="18">
      <c r="A3" s="381" t="s">
        <v>278</v>
      </c>
      <c r="B3" s="381"/>
      <c r="C3" s="381"/>
      <c r="D3" s="381"/>
      <c r="E3" s="381"/>
      <c r="F3" s="381"/>
      <c r="G3" s="381"/>
      <c r="H3" s="381"/>
      <c r="I3" s="381"/>
      <c r="J3" s="381"/>
    </row>
    <row r="4" spans="1:10" ht="18">
      <c r="A4" s="315"/>
      <c r="B4" s="315"/>
      <c r="C4" s="315"/>
      <c r="D4" s="315"/>
      <c r="E4" s="315"/>
      <c r="F4" s="315"/>
      <c r="G4" s="315"/>
      <c r="H4" s="315"/>
      <c r="I4" s="315"/>
      <c r="J4" s="315"/>
    </row>
    <row r="5" spans="1:10" ht="18.75">
      <c r="A5" s="382" t="s">
        <v>279</v>
      </c>
      <c r="B5" s="382"/>
      <c r="C5" s="382"/>
      <c r="D5" s="382"/>
      <c r="E5" s="382"/>
      <c r="F5" s="382"/>
      <c r="G5" s="382"/>
      <c r="H5" s="382"/>
      <c r="I5" s="382"/>
      <c r="J5" s="382"/>
    </row>
    <row r="7" spans="1:10" ht="18.75" thickBot="1">
      <c r="A7" s="383" t="s">
        <v>280</v>
      </c>
      <c r="B7" s="383"/>
      <c r="C7" s="383"/>
      <c r="D7" s="383"/>
      <c r="E7" s="384"/>
      <c r="F7" s="317" t="s">
        <v>281</v>
      </c>
      <c r="G7" s="318"/>
      <c r="H7" s="318"/>
      <c r="I7" s="318"/>
      <c r="J7" s="318"/>
    </row>
    <row r="8" spans="1:10" ht="18">
      <c r="A8" s="319"/>
      <c r="B8" s="319"/>
      <c r="C8" s="319"/>
      <c r="D8" s="319"/>
      <c r="E8" s="319"/>
      <c r="F8" s="320"/>
      <c r="G8" s="321"/>
      <c r="H8" s="322"/>
      <c r="I8" s="322"/>
      <c r="J8" s="322"/>
    </row>
    <row r="9" spans="1:9" ht="18.75" thickBot="1">
      <c r="A9" s="319"/>
      <c r="B9" s="319"/>
      <c r="C9" s="319"/>
      <c r="D9" s="319"/>
      <c r="E9" s="319"/>
      <c r="F9" s="323"/>
      <c r="G9" s="319"/>
      <c r="H9" s="319"/>
      <c r="I9" s="319"/>
    </row>
    <row r="10" spans="1:10" s="327" customFormat="1" ht="19.5" customHeight="1" thickBot="1">
      <c r="A10" s="324"/>
      <c r="B10" s="324"/>
      <c r="C10" s="325"/>
      <c r="D10" s="385" t="s">
        <v>282</v>
      </c>
      <c r="E10" s="386"/>
      <c r="F10" s="386"/>
      <c r="G10" s="387"/>
      <c r="H10" s="326"/>
      <c r="I10" s="324"/>
      <c r="J10" s="324"/>
    </row>
    <row r="11" spans="1:9" s="327" customFormat="1" ht="15.75" thickBot="1">
      <c r="A11" s="324"/>
      <c r="B11" s="324"/>
      <c r="C11" s="324"/>
      <c r="D11" s="324"/>
      <c r="E11" s="324"/>
      <c r="F11" s="328"/>
      <c r="G11" s="324"/>
      <c r="H11" s="324"/>
      <c r="I11" s="324"/>
    </row>
    <row r="12" spans="1:9" s="327" customFormat="1" ht="16.5" thickBot="1">
      <c r="A12" s="324"/>
      <c r="B12" s="324"/>
      <c r="C12" s="324"/>
      <c r="D12" s="324"/>
      <c r="E12" s="379" t="s">
        <v>283</v>
      </c>
      <c r="F12" s="380"/>
      <c r="G12" s="324"/>
      <c r="H12" s="324"/>
      <c r="I12" s="324"/>
    </row>
    <row r="13" spans="1:9" s="327" customFormat="1" ht="15.75" thickBot="1">
      <c r="A13" s="324"/>
      <c r="B13" s="324"/>
      <c r="C13" s="324"/>
      <c r="D13" s="324"/>
      <c r="E13" s="324"/>
      <c r="F13" s="328"/>
      <c r="G13" s="324"/>
      <c r="H13" s="324"/>
      <c r="I13" s="324"/>
    </row>
    <row r="14" spans="1:9" s="327" customFormat="1" ht="16.5" customHeight="1" thickBot="1">
      <c r="A14" s="324"/>
      <c r="B14" s="391" t="s">
        <v>284</v>
      </c>
      <c r="C14" s="400"/>
      <c r="D14" s="400"/>
      <c r="E14" s="400"/>
      <c r="F14" s="400"/>
      <c r="G14" s="401"/>
      <c r="H14" s="324"/>
      <c r="I14" s="324"/>
    </row>
    <row r="15" spans="1:9" s="327" customFormat="1" ht="15.75" thickBot="1">
      <c r="A15" s="324"/>
      <c r="B15" s="324"/>
      <c r="C15" s="324"/>
      <c r="D15" s="324"/>
      <c r="E15" s="324"/>
      <c r="F15" s="328"/>
      <c r="G15" s="324"/>
      <c r="H15" s="324"/>
      <c r="I15" s="324"/>
    </row>
    <row r="16" spans="1:9" s="327" customFormat="1" ht="16.5" thickBot="1">
      <c r="A16" s="324"/>
      <c r="B16" s="324"/>
      <c r="C16" s="324"/>
      <c r="D16" s="391" t="s">
        <v>83</v>
      </c>
      <c r="E16" s="398"/>
      <c r="F16" s="398"/>
      <c r="G16" s="399"/>
      <c r="H16" s="324"/>
      <c r="I16" s="324"/>
    </row>
    <row r="17" spans="1:9" s="327" customFormat="1" ht="15.75" thickBot="1">
      <c r="A17" s="324"/>
      <c r="B17" s="324"/>
      <c r="C17" s="324"/>
      <c r="D17" s="324"/>
      <c r="E17" s="324"/>
      <c r="F17" s="328"/>
      <c r="G17" s="324"/>
      <c r="H17" s="324"/>
      <c r="I17" s="324"/>
    </row>
    <row r="18" spans="1:9" s="327" customFormat="1" ht="15.75" thickBot="1">
      <c r="A18" s="324"/>
      <c r="B18" s="324"/>
      <c r="C18" s="324"/>
      <c r="D18" s="324"/>
      <c r="E18" s="403" t="s">
        <v>285</v>
      </c>
      <c r="F18" s="404"/>
      <c r="G18" s="324"/>
      <c r="H18" s="324"/>
      <c r="I18" s="324"/>
    </row>
    <row r="19" spans="1:9" s="327" customFormat="1" ht="15.75" thickBot="1">
      <c r="A19" s="324"/>
      <c r="B19" s="324"/>
      <c r="C19" s="324"/>
      <c r="D19" s="324"/>
      <c r="E19" s="324"/>
      <c r="F19" s="328"/>
      <c r="G19" s="324"/>
      <c r="H19" s="324"/>
      <c r="I19" s="324"/>
    </row>
    <row r="20" spans="1:9" s="327" customFormat="1" ht="16.5" thickBot="1">
      <c r="A20" s="324"/>
      <c r="B20" s="324"/>
      <c r="C20" s="391" t="s">
        <v>67</v>
      </c>
      <c r="D20" s="398"/>
      <c r="E20" s="398"/>
      <c r="F20" s="398"/>
      <c r="G20" s="398"/>
      <c r="H20" s="399"/>
      <c r="I20" s="324"/>
    </row>
    <row r="21" spans="1:9" s="327" customFormat="1" ht="15.75" thickBot="1">
      <c r="A21" s="324"/>
      <c r="B21" s="324"/>
      <c r="C21" s="324"/>
      <c r="D21" s="324"/>
      <c r="E21" s="324"/>
      <c r="F21" s="328"/>
      <c r="G21" s="324"/>
      <c r="H21" s="324"/>
      <c r="I21" s="324"/>
    </row>
    <row r="22" spans="1:9" s="327" customFormat="1" ht="15.75" thickBot="1">
      <c r="A22" s="324"/>
      <c r="B22" s="324"/>
      <c r="C22" s="324"/>
      <c r="D22" s="324"/>
      <c r="E22" s="403" t="s">
        <v>286</v>
      </c>
      <c r="F22" s="404"/>
      <c r="G22" s="324"/>
      <c r="H22" s="324"/>
      <c r="I22" s="324"/>
    </row>
    <row r="23" spans="1:9" s="327" customFormat="1" ht="15.75" thickBot="1">
      <c r="A23" s="324"/>
      <c r="B23" s="324"/>
      <c r="C23" s="324"/>
      <c r="D23" s="324"/>
      <c r="E23" s="324"/>
      <c r="F23" s="328"/>
      <c r="G23" s="324"/>
      <c r="H23" s="324"/>
      <c r="I23" s="324"/>
    </row>
    <row r="24" spans="1:9" s="327" customFormat="1" ht="19.5" customHeight="1" thickBot="1">
      <c r="A24" s="324"/>
      <c r="B24" s="324"/>
      <c r="D24" s="391" t="s">
        <v>287</v>
      </c>
      <c r="E24" s="392"/>
      <c r="F24" s="393"/>
      <c r="I24" s="324"/>
    </row>
    <row r="25" spans="1:9" s="327" customFormat="1" ht="15.75" thickBot="1">
      <c r="A25" s="324"/>
      <c r="B25" s="324"/>
      <c r="C25" s="324"/>
      <c r="D25" s="324"/>
      <c r="E25" s="324"/>
      <c r="F25" s="328"/>
      <c r="G25" s="324"/>
      <c r="H25" s="324"/>
      <c r="I25" s="324"/>
    </row>
    <row r="26" spans="1:9" s="327" customFormat="1" ht="19.5" customHeight="1" thickBot="1">
      <c r="A26" s="324"/>
      <c r="B26" s="324"/>
      <c r="D26" s="391" t="s">
        <v>288</v>
      </c>
      <c r="E26" s="397"/>
      <c r="F26" s="397"/>
      <c r="G26" s="397"/>
      <c r="H26" s="398"/>
      <c r="I26" s="399"/>
    </row>
    <row r="27" spans="1:9" s="327" customFormat="1" ht="15.75" thickBot="1">
      <c r="A27" s="324"/>
      <c r="B27" s="324"/>
      <c r="C27" s="324"/>
      <c r="D27" s="324"/>
      <c r="E27" s="324"/>
      <c r="F27" s="328"/>
      <c r="G27" s="324"/>
      <c r="H27" s="324"/>
      <c r="I27" s="324"/>
    </row>
    <row r="28" spans="1:9" s="327" customFormat="1" ht="16.5" thickBot="1">
      <c r="A28" s="324"/>
      <c r="B28" s="379" t="s">
        <v>289</v>
      </c>
      <c r="C28" s="396"/>
      <c r="D28" s="396"/>
      <c r="E28" s="396"/>
      <c r="F28" s="396"/>
      <c r="G28" s="380"/>
      <c r="H28" s="324"/>
      <c r="I28" s="324"/>
    </row>
    <row r="29" spans="1:9" s="327" customFormat="1" ht="15.75" thickBot="1">
      <c r="A29" s="324"/>
      <c r="B29" s="324"/>
      <c r="C29" s="324"/>
      <c r="D29" s="324"/>
      <c r="E29" s="324"/>
      <c r="F29" s="328"/>
      <c r="G29" s="324"/>
      <c r="H29" s="324"/>
      <c r="I29" s="324"/>
    </row>
    <row r="30" spans="1:9" s="327" customFormat="1" ht="16.5" thickBot="1">
      <c r="A30" s="324"/>
      <c r="B30" s="379" t="s">
        <v>290</v>
      </c>
      <c r="C30" s="396"/>
      <c r="D30" s="396"/>
      <c r="E30" s="380"/>
      <c r="F30" s="329"/>
      <c r="G30" s="329"/>
      <c r="H30" s="324"/>
      <c r="I30" s="324"/>
    </row>
    <row r="31" spans="1:9" s="327" customFormat="1" ht="15.75" thickBot="1">
      <c r="A31" s="324"/>
      <c r="B31" s="324"/>
      <c r="C31" s="324"/>
      <c r="D31" s="324"/>
      <c r="E31" s="324"/>
      <c r="F31" s="328"/>
      <c r="G31" s="324"/>
      <c r="H31" s="324"/>
      <c r="I31" s="324"/>
    </row>
    <row r="32" spans="1:9" s="327" customFormat="1" ht="16.5" thickBot="1">
      <c r="A32" s="324"/>
      <c r="B32" s="325"/>
      <c r="C32" s="391" t="s">
        <v>291</v>
      </c>
      <c r="D32" s="396"/>
      <c r="E32" s="396"/>
      <c r="F32" s="380"/>
      <c r="G32" s="329"/>
      <c r="H32" s="324"/>
      <c r="I32" s="324"/>
    </row>
    <row r="33" spans="1:9" s="327" customFormat="1" ht="15.75" thickBot="1">
      <c r="A33" s="324"/>
      <c r="B33" s="324"/>
      <c r="C33" s="324"/>
      <c r="D33" s="324"/>
      <c r="E33" s="324"/>
      <c r="F33" s="328"/>
      <c r="G33" s="324"/>
      <c r="H33" s="324"/>
      <c r="I33" s="324"/>
    </row>
    <row r="34" spans="1:8" s="327" customFormat="1" ht="16.5" thickBot="1">
      <c r="A34" s="324"/>
      <c r="B34" s="324"/>
      <c r="C34" s="324"/>
      <c r="D34" s="324"/>
      <c r="F34" s="391" t="s">
        <v>292</v>
      </c>
      <c r="G34" s="394"/>
      <c r="H34" s="395"/>
    </row>
    <row r="35" spans="1:9" ht="18">
      <c r="A35" s="319"/>
      <c r="B35" s="319"/>
      <c r="C35" s="319"/>
      <c r="D35" s="319"/>
      <c r="E35" s="319"/>
      <c r="F35" s="323"/>
      <c r="G35" s="319"/>
      <c r="H35" s="319"/>
      <c r="I35" s="319"/>
    </row>
    <row r="36" spans="1:9" ht="18">
      <c r="A36" s="330" t="s">
        <v>293</v>
      </c>
      <c r="C36" s="319"/>
      <c r="D36" s="319"/>
      <c r="E36" s="331">
        <v>-1450</v>
      </c>
      <c r="F36" s="332">
        <v>1150</v>
      </c>
      <c r="G36" s="319"/>
      <c r="H36" s="319"/>
      <c r="I36" s="319"/>
    </row>
    <row r="37" spans="1:9" ht="18">
      <c r="A37" s="330"/>
      <c r="C37" s="319"/>
      <c r="D37" s="319"/>
      <c r="E37" s="319"/>
      <c r="F37" s="319"/>
      <c r="G37" s="319"/>
      <c r="H37" s="319"/>
      <c r="I37" s="319"/>
    </row>
    <row r="38" spans="1:9" ht="18">
      <c r="A38" s="330"/>
      <c r="C38" s="319"/>
      <c r="D38" s="319"/>
      <c r="E38" s="319"/>
      <c r="F38" s="319"/>
      <c r="G38" s="319"/>
      <c r="H38" s="319"/>
      <c r="I38" s="319"/>
    </row>
    <row r="39" spans="1:9" ht="18">
      <c r="A39" s="330" t="s">
        <v>294</v>
      </c>
      <c r="C39" s="319"/>
      <c r="D39" s="319"/>
      <c r="E39" s="402">
        <f>SUM(-E36+F36)</f>
        <v>2600</v>
      </c>
      <c r="F39" s="402"/>
      <c r="G39" s="319"/>
      <c r="H39" s="319"/>
      <c r="I39" s="319"/>
    </row>
    <row r="40" spans="1:9" ht="5.25" customHeight="1">
      <c r="A40" s="333"/>
      <c r="C40" s="334"/>
      <c r="D40" s="334"/>
      <c r="E40" s="388"/>
      <c r="F40" s="388"/>
      <c r="G40" s="319"/>
      <c r="H40" s="319"/>
      <c r="I40" s="319"/>
    </row>
    <row r="41" spans="1:9" ht="18">
      <c r="A41" s="335" t="s">
        <v>295</v>
      </c>
      <c r="C41" s="319"/>
      <c r="D41" s="319"/>
      <c r="E41" s="336">
        <f>ROUND(SUM(-E36/58)/100,2)</f>
        <v>0.25</v>
      </c>
      <c r="F41" s="337">
        <f>ROUND(SUM(-F36/58)/100,2)</f>
        <v>-0.2</v>
      </c>
      <c r="G41" s="319"/>
      <c r="H41" s="319"/>
      <c r="I41" s="319"/>
    </row>
    <row r="42" ht="18">
      <c r="E42" s="319"/>
    </row>
    <row r="43" spans="5:6" ht="18">
      <c r="E43" s="389">
        <f>SUM(E41-F41)</f>
        <v>0.45</v>
      </c>
      <c r="F43" s="390"/>
    </row>
    <row r="45" ht="18">
      <c r="A45" s="316" t="s">
        <v>296</v>
      </c>
    </row>
    <row r="46" ht="18">
      <c r="A46" s="316" t="s">
        <v>297</v>
      </c>
    </row>
    <row r="48" ht="18">
      <c r="A48" s="316" t="s">
        <v>298</v>
      </c>
    </row>
  </sheetData>
  <mergeCells count="19">
    <mergeCell ref="B14:G14"/>
    <mergeCell ref="D16:G16"/>
    <mergeCell ref="C20:H20"/>
    <mergeCell ref="E39:F39"/>
    <mergeCell ref="E22:F22"/>
    <mergeCell ref="E18:F18"/>
    <mergeCell ref="E40:F40"/>
    <mergeCell ref="E43:F43"/>
    <mergeCell ref="D24:F24"/>
    <mergeCell ref="F34:H34"/>
    <mergeCell ref="B30:E30"/>
    <mergeCell ref="C32:F32"/>
    <mergeCell ref="B28:G28"/>
    <mergeCell ref="D26:I26"/>
    <mergeCell ref="E12:F12"/>
    <mergeCell ref="A3:J3"/>
    <mergeCell ref="A5:J5"/>
    <mergeCell ref="A7:E7"/>
    <mergeCell ref="D10:G10"/>
  </mergeCells>
  <printOptions/>
  <pageMargins left="0.7480314960629921" right="0.7480314960629921" top="0.3937007874015748" bottom="0.984251968503937" header="0.5118110236220472" footer="0.31496062992125984"/>
  <pageSetup firstPageNumber="30" useFirstPageNumber="1" fitToHeight="1" fitToWidth="1" horizontalDpi="600" verticalDpi="600" orientation="portrait" paperSize="9" r:id="rId2"/>
  <headerFooter alignWithMargins="0">
    <oddFooter>&amp;C&amp;"Arial,Regular"&amp;12&amp;P</oddFooter>
  </headerFooter>
  <drawing r:id="rId1"/>
</worksheet>
</file>

<file path=xl/worksheets/sheet6.xml><?xml version="1.0" encoding="utf-8"?>
<worksheet xmlns="http://schemas.openxmlformats.org/spreadsheetml/2006/main" xmlns:r="http://schemas.openxmlformats.org/officeDocument/2006/relationships">
  <sheetPr>
    <tabColor indexed="11"/>
  </sheetPr>
  <dimension ref="A1:A46"/>
  <sheetViews>
    <sheetView workbookViewId="0" topLeftCell="A1">
      <selection activeCell="A16" sqref="A16:I16"/>
    </sheetView>
  </sheetViews>
  <sheetFormatPr defaultColWidth="9.00390625" defaultRowHeight="13.5"/>
  <cols>
    <col min="1" max="1" width="87.25390625" style="8" customWidth="1"/>
    <col min="2" max="16384" width="9.00390625" style="8" customWidth="1"/>
  </cols>
  <sheetData>
    <row r="1" ht="20.25">
      <c r="A1" s="63" t="s">
        <v>13</v>
      </c>
    </row>
    <row r="2" ht="15.75">
      <c r="A2" s="64"/>
    </row>
    <row r="3" ht="15">
      <c r="A3" s="8" t="s">
        <v>14</v>
      </c>
    </row>
    <row r="4" ht="15">
      <c r="A4" s="8" t="s">
        <v>15</v>
      </c>
    </row>
    <row r="5" ht="15">
      <c r="A5" s="8" t="s">
        <v>16</v>
      </c>
    </row>
    <row r="6" ht="9" customHeight="1"/>
    <row r="7" ht="15.75">
      <c r="A7" s="56" t="s">
        <v>87</v>
      </c>
    </row>
    <row r="8" ht="15">
      <c r="A8" s="8" t="s">
        <v>191</v>
      </c>
    </row>
    <row r="9" ht="8.25" customHeight="1"/>
    <row r="10" ht="15.75">
      <c r="A10" s="56" t="s">
        <v>88</v>
      </c>
    </row>
    <row r="11" ht="15">
      <c r="A11" s="8" t="s">
        <v>17</v>
      </c>
    </row>
    <row r="12" ht="15">
      <c r="A12" s="8" t="s">
        <v>26</v>
      </c>
    </row>
    <row r="13" ht="15">
      <c r="A13" s="8" t="s">
        <v>27</v>
      </c>
    </row>
    <row r="14" ht="15">
      <c r="A14" s="8" t="s">
        <v>28</v>
      </c>
    </row>
    <row r="15" ht="9" customHeight="1"/>
    <row r="16" ht="15.75">
      <c r="A16" s="56" t="s">
        <v>89</v>
      </c>
    </row>
    <row r="17" ht="15">
      <c r="A17" s="8" t="s">
        <v>192</v>
      </c>
    </row>
    <row r="18" ht="9" customHeight="1"/>
    <row r="19" ht="15.75">
      <c r="A19" s="56" t="s">
        <v>78</v>
      </c>
    </row>
    <row r="20" ht="15">
      <c r="A20" s="8" t="s">
        <v>18</v>
      </c>
    </row>
    <row r="21" ht="15">
      <c r="A21" s="8" t="s">
        <v>193</v>
      </c>
    </row>
    <row r="22" ht="9" customHeight="1"/>
    <row r="23" ht="15.75">
      <c r="A23" s="56" t="s">
        <v>82</v>
      </c>
    </row>
    <row r="24" ht="15">
      <c r="A24" s="8" t="s">
        <v>19</v>
      </c>
    </row>
    <row r="25" ht="15">
      <c r="A25" s="8" t="s">
        <v>20</v>
      </c>
    </row>
    <row r="26" ht="9" customHeight="1"/>
    <row r="27" ht="15.75">
      <c r="A27" s="56" t="s">
        <v>79</v>
      </c>
    </row>
    <row r="28" ht="15">
      <c r="A28" s="8" t="s">
        <v>21</v>
      </c>
    </row>
    <row r="29" ht="9" customHeight="1"/>
    <row r="30" ht="15.75">
      <c r="A30" s="56" t="s">
        <v>80</v>
      </c>
    </row>
    <row r="31" ht="15">
      <c r="A31" s="8" t="s">
        <v>22</v>
      </c>
    </row>
    <row r="32" ht="15">
      <c r="A32" s="8" t="s">
        <v>29</v>
      </c>
    </row>
    <row r="33" ht="15">
      <c r="A33" s="8" t="s">
        <v>30</v>
      </c>
    </row>
    <row r="34" ht="15">
      <c r="A34" s="8" t="s">
        <v>31</v>
      </c>
    </row>
    <row r="35" ht="15">
      <c r="A35" s="8" t="s">
        <v>23</v>
      </c>
    </row>
    <row r="36" ht="15">
      <c r="A36" s="8" t="s">
        <v>24</v>
      </c>
    </row>
    <row r="37" ht="9" customHeight="1"/>
    <row r="38" ht="15.75">
      <c r="A38" s="56" t="s">
        <v>81</v>
      </c>
    </row>
    <row r="39" ht="53.25" customHeight="1">
      <c r="A39" s="267" t="s">
        <v>8</v>
      </c>
    </row>
    <row r="40" ht="15">
      <c r="A40" s="8" t="s">
        <v>9</v>
      </c>
    </row>
    <row r="41" ht="15">
      <c r="A41" s="8" t="s">
        <v>10</v>
      </c>
    </row>
    <row r="43" ht="15.75">
      <c r="A43" s="56" t="s">
        <v>86</v>
      </c>
    </row>
    <row r="44" ht="15">
      <c r="A44" s="8" t="s">
        <v>25</v>
      </c>
    </row>
    <row r="45" ht="15">
      <c r="A45" s="8" t="s">
        <v>32</v>
      </c>
    </row>
    <row r="46" ht="15">
      <c r="A46" s="8" t="s">
        <v>33</v>
      </c>
    </row>
  </sheetData>
  <printOptions/>
  <pageMargins left="0.5511811023622047" right="0.35433070866141736" top="0.5905511811023623" bottom="0.984251968503937" header="0.5118110236220472" footer="0.2362204724409449"/>
  <pageSetup firstPageNumber="31" useFirstPageNumber="1" horizontalDpi="600" verticalDpi="600" orientation="portrait" paperSize="9" r:id="rId1"/>
  <headerFooter alignWithMargins="0">
    <oddFooter>&amp;C&amp;"Arial,Regular"&amp;P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psutt</dc:creator>
  <cp:keywords/>
  <dc:description/>
  <cp:lastModifiedBy>mdick</cp:lastModifiedBy>
  <cp:lastPrinted>2014-02-18T12:45:50Z</cp:lastPrinted>
  <dcterms:created xsi:type="dcterms:W3CDTF">2007-01-05T11:16:58Z</dcterms:created>
  <dcterms:modified xsi:type="dcterms:W3CDTF">2014-02-18T12:45:54Z</dcterms:modified>
  <cp:category/>
  <cp:version/>
  <cp:contentType/>
  <cp:contentStatus/>
</cp:coreProperties>
</file>